
<file path=[Content_Types].xml><?xml version="1.0" encoding="utf-8"?>
<Types xmlns="http://schemas.openxmlformats.org/package/2006/content-types">
  <Override PartName="/xl/embeddings/oleObject8.bin" ContentType="application/vnd.openxmlformats-officedocument.oleObject"/>
  <Override PartName="/xl/embeddings/oleObject14.bin" ContentType="application/vnd.openxmlformats-officedocument.oleObject"/>
  <Override PartName="/xl/embeddings/oleObject23.bin" ContentType="application/vnd.openxmlformats-officedocument.oleObject"/>
  <Override PartName="/xl/embeddings/oleObject34.bin" ContentType="application/vnd.openxmlformats-officedocument.oleObject"/>
  <Override PartName="/xl/embeddings/oleObject43.bin" ContentType="application/vnd.openxmlformats-officedocument.oleObject"/>
  <Override PartName="/xl/embeddings/oleObject52.bin" ContentType="application/vnd.openxmlformats-officedocument.oleObject"/>
  <Override PartName="/xl/embeddings/oleObject61.bin" ContentType="application/vnd.openxmlformats-officedocument.oleObject"/>
  <Override PartName="/xl/activeX/activeX2.bin" ContentType="application/vnd.ms-office.activeX"/>
  <Override PartName="/xl/theme/theme1.xml" ContentType="application/vnd.openxmlformats-officedocument.theme+xml"/>
  <Override PartName="/xl/styles.xml" ContentType="application/vnd.openxmlformats-officedocument.spreadsheetml.styles+xml"/>
  <Override PartName="/xl/embeddings/oleObject6.bin" ContentType="application/vnd.openxmlformats-officedocument.oleObject"/>
  <Override PartName="/xl/embeddings/oleObject12.bin" ContentType="application/vnd.openxmlformats-officedocument.oleObject"/>
  <Override PartName="/xl/embeddings/oleObject21.bin" ContentType="application/vnd.openxmlformats-officedocument.oleObject"/>
  <Override PartName="/xl/embeddings/oleObject32.bin" ContentType="application/vnd.openxmlformats-officedocument.oleObject"/>
  <Override PartName="/xl/embeddings/oleObject41.bin" ContentType="application/vnd.openxmlformats-officedocument.oleObject"/>
  <Override PartName="/xl/embeddings/oleObject50.bin" ContentType="application/vnd.openxmlformats-officedocument.oleObject"/>
  <Override PartName="/xl/embeddings/oleObject4.bin" ContentType="application/vnd.openxmlformats-officedocument.oleObject"/>
  <Override PartName="/xl/embeddings/oleObject10.bin" ContentType="application/vnd.openxmlformats-officedocument.oleObject"/>
  <Override PartName="/xl/embeddings/oleObject30.bin" ContentType="application/vnd.openxmlformats-officedocument.oleObject"/>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embeddings/oleObject2.bin" ContentType="application/vnd.openxmlformats-officedocument.oleObject"/>
  <Override PartName="/xl/drawings/drawing2.xml" ContentType="application/vnd.openxmlformats-officedocument.drawing+xml"/>
  <Override PartName="/xl/worksheets/sheet3.xml" ContentType="application/vnd.openxmlformats-officedocument.spreadsheetml.worksheet+xml"/>
  <Override PartName="/xl/externalLinks/externalLink3.xml" ContentType="application/vnd.openxmlformats-officedocument.spreadsheetml.externalLink+xml"/>
  <Override PartName="/xl/activeX/activeX1.xml" ContentType="application/vnd.ms-office.activeX+xml"/>
  <Override PartName="/xl/worksheets/sheet1.xml" ContentType="application/vnd.openxmlformats-officedocument.spreadsheetml.worksheet+xml"/>
  <Override PartName="/xl/externalLinks/externalLink1.xml" ContentType="application/vnd.openxmlformats-officedocument.spreadsheetml.externalLink+xml"/>
  <Override PartName="/xl/embeddings/oleObject39.bin" ContentType="application/vnd.openxmlformats-officedocument.oleObject"/>
  <Override PartName="/xl/embeddings/oleObject48.bin" ContentType="application/vnd.openxmlformats-officedocument.oleObject"/>
  <Override PartName="/xl/embeddings/oleObject59.bin" ContentType="application/vnd.openxmlformats-officedocument.oleObject"/>
  <Override PartName="/xl/sharedStrings.xml" ContentType="application/vnd.openxmlformats-officedocument.spreadsheetml.sharedStrings+xml"/>
  <Override PartName="/xl/embeddings/oleObject19.bin" ContentType="application/vnd.openxmlformats-officedocument.oleObject"/>
  <Override PartName="/xl/embeddings/oleObject28.bin" ContentType="application/vnd.openxmlformats-officedocument.oleObject"/>
  <Override PartName="/xl/embeddings/oleObject37.bin" ContentType="application/vnd.openxmlformats-officedocument.oleObject"/>
  <Override PartName="/xl/embeddings/oleObject46.bin" ContentType="application/vnd.openxmlformats-officedocument.oleObject"/>
  <Override PartName="/xl/embeddings/oleObject57.bin" ContentType="application/vnd.openxmlformats-officedocument.oleObject"/>
  <Override PartName="/xl/embeddings/oleObject9.bin" ContentType="application/vnd.openxmlformats-officedocument.oleObject"/>
  <Override PartName="/xl/embeddings/oleObject17.bin" ContentType="application/vnd.openxmlformats-officedocument.oleObject"/>
  <Override PartName="/xl/embeddings/oleObject26.bin" ContentType="application/vnd.openxmlformats-officedocument.oleObject"/>
  <Override PartName="/xl/embeddings/oleObject35.bin" ContentType="application/vnd.openxmlformats-officedocument.oleObject"/>
  <Override PartName="/xl/embeddings/oleObject44.bin" ContentType="application/vnd.openxmlformats-officedocument.oleObject"/>
  <Override PartName="/xl/embeddings/oleObject55.bin" ContentType="application/vnd.openxmlformats-officedocument.oleObject"/>
  <Default Extension="bin" ContentType="application/vnd.openxmlformats-officedocument.spreadsheetml.printerSettings"/>
  <Override PartName="/xl/embeddings/oleObject7.bin" ContentType="application/vnd.openxmlformats-officedocument.oleObject"/>
  <Override PartName="/xl/embeddings/oleObject15.bin" ContentType="application/vnd.openxmlformats-officedocument.oleObject"/>
  <Override PartName="/xl/embeddings/oleObject24.bin" ContentType="application/vnd.openxmlformats-officedocument.oleObject"/>
  <Override PartName="/xl/embeddings/oleObject33.bin" ContentType="application/vnd.openxmlformats-officedocument.oleObject"/>
  <Override PartName="/xl/embeddings/oleObject42.bin" ContentType="application/vnd.openxmlformats-officedocument.oleObject"/>
  <Override PartName="/xl/embeddings/oleObject53.bin" ContentType="application/vnd.openxmlformats-officedocument.oleObject"/>
  <Override PartName="/xl/embeddings/oleObject62.bin" ContentType="application/vnd.openxmlformats-officedocument.oleObject"/>
  <Override PartName="/xl/embeddings/oleObject5.bin" ContentType="application/vnd.openxmlformats-officedocument.oleObject"/>
  <Override PartName="/xl/embeddings/oleObject13.bin" ContentType="application/vnd.openxmlformats-officedocument.oleObject"/>
  <Override PartName="/xl/embeddings/oleObject22.bin" ContentType="application/vnd.openxmlformats-officedocument.oleObject"/>
  <Override PartName="/xl/embeddings/oleObject31.bin" ContentType="application/vnd.openxmlformats-officedocument.oleObject"/>
  <Override PartName="/xl/activeX/activeX1.bin" ContentType="application/vnd.ms-office.activeX"/>
  <Override PartName="/xl/embeddings/oleObject40.bin" ContentType="application/vnd.openxmlformats-officedocument.oleObject"/>
  <Override PartName="/xl/embeddings/oleObject51.bin" ContentType="application/vnd.openxmlformats-officedocument.oleObject"/>
  <Override PartName="/xl/embeddings/oleObject60.bin" ContentType="application/vnd.openxmlformats-officedocument.oleObject"/>
  <Override PartName="/xl/worksheets/sheet6.xml" ContentType="application/vnd.openxmlformats-officedocument.spreadsheetml.worksheet+xml"/>
  <Default Extension="emf" ContentType="image/x-emf"/>
  <Override PartName="/xl/embeddings/oleObject3.bin" ContentType="application/vnd.openxmlformats-officedocument.oleObject"/>
  <Override PartName="/xl/embeddings/oleObject11.bin" ContentType="application/vnd.openxmlformats-officedocument.oleObject"/>
  <Override PartName="/xl/embeddings/oleObject20.bin" ContentType="application/vnd.openxmlformats-officedocument.oleObject"/>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mbeddings/oleObject1.bin" ContentType="application/vnd.openxmlformats-officedocument.oleObject"/>
  <Override PartName="/xl/activeX/activeX2.xml" ContentType="application/vnd.ms-office.activeX+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Default Extension="vml" ContentType="application/vnd.openxmlformats-officedocument.vmlDrawing"/>
  <Override PartName="/xl/embeddings/oleObject49.bin" ContentType="application/vnd.openxmlformats-officedocument.oleObject"/>
  <Override PartName="/xl/embeddings/oleObject58.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xl/embeddings/oleObject18.bin" ContentType="application/vnd.openxmlformats-officedocument.oleObject"/>
  <Override PartName="/xl/embeddings/oleObject29.bin" ContentType="application/vnd.openxmlformats-officedocument.oleObject"/>
  <Override PartName="/xl/embeddings/oleObject38.bin" ContentType="application/vnd.openxmlformats-officedocument.oleObject"/>
  <Override PartName="/xl/embeddings/oleObject47.bin" ContentType="application/vnd.openxmlformats-officedocument.oleObject"/>
  <Override PartName="/xl/embeddings/oleObject56.bin" ContentType="application/vnd.openxmlformats-officedocument.oleObject"/>
  <Override PartName="/xl/embeddings/oleObject16.bin" ContentType="application/vnd.openxmlformats-officedocument.oleObject"/>
  <Override PartName="/xl/embeddings/oleObject25.bin" ContentType="application/vnd.openxmlformats-officedocument.oleObject"/>
  <Override PartName="/xl/embeddings/oleObject27.bin" ContentType="application/vnd.openxmlformats-officedocument.oleObject"/>
  <Override PartName="/xl/embeddings/oleObject36.bin" ContentType="application/vnd.openxmlformats-officedocument.oleObject"/>
  <Override PartName="/xl/embeddings/oleObject45.bin" ContentType="application/vnd.openxmlformats-officedocument.oleObject"/>
  <Override PartName="/xl/embeddings/oleObject54.bin" ContentType="application/vnd.openxmlformats-officedocument.oleObject"/>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6"/>
  <workbookPr codeName="EstaPasta_de_trabalho" defaultThemeVersion="124226"/>
  <bookViews>
    <workbookView xWindow="-15" yWindow="5010" windowWidth="15600" windowHeight="5070" tabRatio="846"/>
  </bookViews>
  <sheets>
    <sheet name="PROPOSTA" sheetId="20" r:id="rId1"/>
    <sheet name="PLANILHA REFERÊNCIA" sheetId="13" state="hidden" r:id="rId2"/>
    <sheet name="PLANILHA ORÇAMENTÁRIA" sheetId="22" r:id="rId3"/>
    <sheet name="COMPOSIÇÕES" sheetId="21" r:id="rId4"/>
    <sheet name="ENCARGOS COM DESONERAÇÃO" sheetId="17" r:id="rId5"/>
    <sheet name="BDI - TCU (2013)" sheetId="19" r:id="rId6"/>
  </sheets>
  <externalReferences>
    <externalReference r:id="rId7"/>
    <externalReference r:id="rId8"/>
    <externalReference r:id="rId9"/>
    <externalReference r:id="rId10"/>
  </externalReferences>
  <definedNames>
    <definedName name="_xlnm._FilterDatabase" localSheetId="3" hidden="1">COMPOSIÇÕES!$A$9:$H$725</definedName>
    <definedName name="_xlnm.Print_Area" localSheetId="5">'BDI - TCU (2013)'!$A$1:$D$27</definedName>
    <definedName name="_xlnm.Print_Area" localSheetId="3">COMPOSIÇÕES!$A$1:$H$741</definedName>
    <definedName name="_xlnm.Print_Area" localSheetId="2">'PLANILHA ORÇAMENTÁRIA'!$A$1:$G$78</definedName>
    <definedName name="_xlnm.Print_Area" localSheetId="1">'PLANILHA REFERÊNCIA'!$A$1:$G$74</definedName>
    <definedName name="BDI">[1]INSUMOS!$D$11</definedName>
    <definedName name="e" localSheetId="4">[2]COMPOSIÇÃO!#REF!</definedName>
    <definedName name="e" localSheetId="2">#REF!</definedName>
    <definedName name="e" localSheetId="1">#REF!</definedName>
    <definedName name="e">[3]COMPOSIÇÃO!#REF!</definedName>
    <definedName name="INSUMOS">[1]INSUMOS!$A$1:$D$65536</definedName>
    <definedName name="PLANILHA">[1]QUANTITATIVO!$B$1:$G$65536</definedName>
    <definedName name="SERVICOS">[1]COMPOSICAO!$A$1:$I$65536</definedName>
    <definedName name="_xlnm.Print_Titles" localSheetId="2">'PLANILHA ORÇAMENTÁRIA'!$1:$8</definedName>
    <definedName name="_xlnm.Print_Titles" localSheetId="1">'PLANILHA REFERÊNCIA'!$1:$8</definedName>
  </definedNames>
  <calcPr calcId="125725"/>
</workbook>
</file>

<file path=xl/calcChain.xml><?xml version="1.0" encoding="utf-8"?>
<calcChain xmlns="http://schemas.openxmlformats.org/spreadsheetml/2006/main">
  <c r="H712" i="21"/>
  <c r="H713"/>
  <c r="H714"/>
  <c r="H715"/>
  <c r="H716"/>
  <c r="H711" l="1"/>
  <c r="H171" l="1"/>
  <c r="H170"/>
  <c r="H169"/>
  <c r="H168"/>
  <c r="H167"/>
  <c r="H124"/>
  <c r="H123"/>
  <c r="H122"/>
  <c r="H125" s="1"/>
  <c r="H114"/>
  <c r="H113"/>
  <c r="H112"/>
  <c r="H115" s="1"/>
  <c r="H94"/>
  <c r="H93"/>
  <c r="H92"/>
  <c r="H95" s="1"/>
  <c r="H61"/>
  <c r="H60"/>
  <c r="H59"/>
  <c r="H62" s="1"/>
  <c r="F618"/>
  <c r="H553"/>
  <c r="H539"/>
  <c r="H525"/>
  <c r="H511"/>
  <c r="H558"/>
  <c r="H557"/>
  <c r="H556"/>
  <c r="H555"/>
  <c r="H554"/>
  <c r="H552"/>
  <c r="H544"/>
  <c r="H543"/>
  <c r="H542"/>
  <c r="H541"/>
  <c r="H540"/>
  <c r="H538"/>
  <c r="H530"/>
  <c r="H529"/>
  <c r="H528"/>
  <c r="H527"/>
  <c r="H526"/>
  <c r="H524"/>
  <c r="H486"/>
  <c r="H173" l="1"/>
  <c r="H174" s="1"/>
  <c r="H172"/>
  <c r="H126"/>
  <c r="H127" s="1"/>
  <c r="H116"/>
  <c r="H117" s="1"/>
  <c r="H96"/>
  <c r="H97" s="1"/>
  <c r="H98" s="1"/>
  <c r="H63"/>
  <c r="H64" s="1"/>
  <c r="H560"/>
  <c r="H561" s="1"/>
  <c r="H546"/>
  <c r="H547" s="1"/>
  <c r="H559"/>
  <c r="H545"/>
  <c r="H531"/>
  <c r="H532"/>
  <c r="H533" s="1"/>
  <c r="H175" l="1"/>
  <c r="H176" s="1"/>
  <c r="H177" s="1"/>
  <c r="F24" i="22" s="1"/>
  <c r="G24" s="1"/>
  <c r="H128" i="21"/>
  <c r="H129" s="1"/>
  <c r="H130" s="1"/>
  <c r="F20" i="22" s="1"/>
  <c r="G20" s="1"/>
  <c r="H118" i="21"/>
  <c r="H119" s="1"/>
  <c r="H120" s="1"/>
  <c r="F19" i="22" s="1"/>
  <c r="G19" s="1"/>
  <c r="H99" i="21"/>
  <c r="H100" s="1"/>
  <c r="F17" i="22" s="1"/>
  <c r="G17" s="1"/>
  <c r="H65" i="21"/>
  <c r="H66" s="1"/>
  <c r="H67" s="1"/>
  <c r="F14" i="22" s="1"/>
  <c r="G14" s="1"/>
  <c r="H548" i="21"/>
  <c r="H549" s="1"/>
  <c r="H550" s="1"/>
  <c r="F53" i="22" s="1"/>
  <c r="G53" s="1"/>
  <c r="H562" i="21"/>
  <c r="H563" s="1"/>
  <c r="H564" s="1"/>
  <c r="F54" i="22" s="1"/>
  <c r="G54" s="1"/>
  <c r="H534" i="21"/>
  <c r="H535" s="1"/>
  <c r="H536" s="1"/>
  <c r="F52" i="22" s="1"/>
  <c r="G52" s="1"/>
  <c r="H466" i="21" l="1"/>
  <c r="H465"/>
  <c r="H464"/>
  <c r="H463"/>
  <c r="H462"/>
  <c r="C392"/>
  <c r="H397"/>
  <c r="H396"/>
  <c r="H395"/>
  <c r="H394"/>
  <c r="H393"/>
  <c r="H349"/>
  <c r="H348"/>
  <c r="H347"/>
  <c r="H346"/>
  <c r="H345"/>
  <c r="H344"/>
  <c r="H310"/>
  <c r="H309"/>
  <c r="H308"/>
  <c r="H307"/>
  <c r="H306"/>
  <c r="H305"/>
  <c r="H595"/>
  <c r="H594"/>
  <c r="H593"/>
  <c r="H592"/>
  <c r="H591"/>
  <c r="H590"/>
  <c r="H468" l="1"/>
  <c r="H469" s="1"/>
  <c r="H399"/>
  <c r="H400" s="1"/>
  <c r="H467"/>
  <c r="H398"/>
  <c r="H351"/>
  <c r="H352" s="1"/>
  <c r="H350"/>
  <c r="H312"/>
  <c r="H313" s="1"/>
  <c r="H311"/>
  <c r="H597"/>
  <c r="H598" s="1"/>
  <c r="H596"/>
  <c r="H401" l="1"/>
  <c r="H402" s="1"/>
  <c r="H403" s="1"/>
  <c r="F41" i="22" s="1"/>
  <c r="G41" s="1"/>
  <c r="H470" i="21"/>
  <c r="H471" s="1"/>
  <c r="H472" s="1"/>
  <c r="F47" i="22" s="1"/>
  <c r="G47" s="1"/>
  <c r="H353" i="21"/>
  <c r="H354" s="1"/>
  <c r="H355" s="1"/>
  <c r="F37" i="22" s="1"/>
  <c r="G37" s="1"/>
  <c r="H314" i="21"/>
  <c r="H315" s="1"/>
  <c r="H316" s="1"/>
  <c r="F34" i="22" s="1"/>
  <c r="G34" s="1"/>
  <c r="H599" i="21"/>
  <c r="H600" s="1"/>
  <c r="H601" s="1"/>
  <c r="F57" i="22" s="1"/>
  <c r="G57" s="1"/>
  <c r="E710" i="21" l="1"/>
  <c r="E698"/>
  <c r="E686"/>
  <c r="E674"/>
  <c r="E662"/>
  <c r="E651"/>
  <c r="E640"/>
  <c r="E628"/>
  <c r="E615"/>
  <c r="E602"/>
  <c r="E589"/>
  <c r="E576"/>
  <c r="E565"/>
  <c r="E551"/>
  <c r="E537"/>
  <c r="E523"/>
  <c r="E509"/>
  <c r="E498"/>
  <c r="E485"/>
  <c r="E473"/>
  <c r="E461"/>
  <c r="E451"/>
  <c r="E440"/>
  <c r="E428"/>
  <c r="E415"/>
  <c r="E404"/>
  <c r="E392"/>
  <c r="E380"/>
  <c r="E368"/>
  <c r="E356"/>
  <c r="E343"/>
  <c r="E330"/>
  <c r="E317"/>
  <c r="E304"/>
  <c r="E292"/>
  <c r="E276"/>
  <c r="E264"/>
  <c r="E248"/>
  <c r="E234"/>
  <c r="E219"/>
  <c r="E208"/>
  <c r="E195"/>
  <c r="E178"/>
  <c r="E166"/>
  <c r="E154"/>
  <c r="E142"/>
  <c r="E131"/>
  <c r="E121"/>
  <c r="C60" i="17"/>
  <c r="E111" i="21"/>
  <c r="C710"/>
  <c r="C698"/>
  <c r="C686"/>
  <c r="C674"/>
  <c r="C662"/>
  <c r="C651"/>
  <c r="C640"/>
  <c r="C628"/>
  <c r="C615"/>
  <c r="C602"/>
  <c r="C589"/>
  <c r="C576"/>
  <c r="C565"/>
  <c r="C551"/>
  <c r="C537"/>
  <c r="C523"/>
  <c r="C509"/>
  <c r="C498"/>
  <c r="C485"/>
  <c r="C473"/>
  <c r="C461"/>
  <c r="C451"/>
  <c r="C440"/>
  <c r="C428"/>
  <c r="C415"/>
  <c r="C404"/>
  <c r="C380"/>
  <c r="C368"/>
  <c r="C356"/>
  <c r="C343"/>
  <c r="C330"/>
  <c r="C317"/>
  <c r="C304"/>
  <c r="C292"/>
  <c r="C276"/>
  <c r="C264"/>
  <c r="C248"/>
  <c r="C234"/>
  <c r="C219"/>
  <c r="C208"/>
  <c r="C195"/>
  <c r="C178"/>
  <c r="C166"/>
  <c r="C154"/>
  <c r="C142"/>
  <c r="C131"/>
  <c r="C121"/>
  <c r="C111"/>
  <c r="B710"/>
  <c r="B698"/>
  <c r="B686"/>
  <c r="B674"/>
  <c r="B662"/>
  <c r="B651"/>
  <c r="B640"/>
  <c r="B628"/>
  <c r="B615"/>
  <c r="B602"/>
  <c r="B589"/>
  <c r="B576"/>
  <c r="B565"/>
  <c r="B551"/>
  <c r="B537"/>
  <c r="B523"/>
  <c r="B509"/>
  <c r="B498"/>
  <c r="B485"/>
  <c r="B473"/>
  <c r="B461"/>
  <c r="B451"/>
  <c r="B440"/>
  <c r="B428"/>
  <c r="B415"/>
  <c r="B404"/>
  <c r="B392"/>
  <c r="B380"/>
  <c r="B368"/>
  <c r="B356"/>
  <c r="B343"/>
  <c r="B330"/>
  <c r="B317"/>
  <c r="B304"/>
  <c r="B292"/>
  <c r="B276"/>
  <c r="B264"/>
  <c r="B248"/>
  <c r="B234"/>
  <c r="B219"/>
  <c r="B208"/>
  <c r="B195"/>
  <c r="B178"/>
  <c r="B166"/>
  <c r="B154"/>
  <c r="B142"/>
  <c r="B131"/>
  <c r="B121"/>
  <c r="B111"/>
  <c r="A710"/>
  <c r="A711" s="1"/>
  <c r="A712" s="1"/>
  <c r="A713" s="1"/>
  <c r="A714" s="1"/>
  <c r="A715" s="1"/>
  <c r="A716" s="1"/>
  <c r="A717" s="1"/>
  <c r="A718" s="1"/>
  <c r="A719" s="1"/>
  <c r="A720" s="1"/>
  <c r="A721" s="1"/>
  <c r="A722" s="1"/>
  <c r="A723" s="1"/>
  <c r="A724" s="1"/>
  <c r="A725" s="1"/>
  <c r="D69" i="22"/>
  <c r="A698" i="21"/>
  <c r="A699" s="1"/>
  <c r="A700" s="1"/>
  <c r="A701" s="1"/>
  <c r="A702" s="1"/>
  <c r="A703" s="1"/>
  <c r="A704" s="1"/>
  <c r="A705" s="1"/>
  <c r="A706" s="1"/>
  <c r="A707" s="1"/>
  <c r="A708" s="1"/>
  <c r="A709" s="1"/>
  <c r="A686"/>
  <c r="A687" s="1"/>
  <c r="A688" s="1"/>
  <c r="A689" s="1"/>
  <c r="A690" s="1"/>
  <c r="A691" s="1"/>
  <c r="A692" s="1"/>
  <c r="A693" s="1"/>
  <c r="A694" s="1"/>
  <c r="A695" s="1"/>
  <c r="A696" s="1"/>
  <c r="A697" s="1"/>
  <c r="A674"/>
  <c r="A675" s="1"/>
  <c r="A676" s="1"/>
  <c r="A677" s="1"/>
  <c r="A678" s="1"/>
  <c r="A679" s="1"/>
  <c r="A680" s="1"/>
  <c r="A681" s="1"/>
  <c r="A682" s="1"/>
  <c r="A683" s="1"/>
  <c r="A684" s="1"/>
  <c r="A685" s="1"/>
  <c r="A662"/>
  <c r="A663" s="1"/>
  <c r="A664" s="1"/>
  <c r="A665" s="1"/>
  <c r="A666" s="1"/>
  <c r="A667" s="1"/>
  <c r="A668" s="1"/>
  <c r="A669" s="1"/>
  <c r="A670" s="1"/>
  <c r="A671" s="1"/>
  <c r="A672" s="1"/>
  <c r="A673" s="1"/>
  <c r="A651"/>
  <c r="A652" s="1"/>
  <c r="A653" s="1"/>
  <c r="A654" s="1"/>
  <c r="A655" s="1"/>
  <c r="A656" s="1"/>
  <c r="A657" s="1"/>
  <c r="A658" s="1"/>
  <c r="A659" s="1"/>
  <c r="A660" s="1"/>
  <c r="A661" s="1"/>
  <c r="A640"/>
  <c r="A641" s="1"/>
  <c r="A642" s="1"/>
  <c r="A643" s="1"/>
  <c r="A644" s="1"/>
  <c r="A645" s="1"/>
  <c r="A646" s="1"/>
  <c r="A647" s="1"/>
  <c r="A648" s="1"/>
  <c r="A649" s="1"/>
  <c r="A650" s="1"/>
  <c r="A628"/>
  <c r="A629" s="1"/>
  <c r="A630" s="1"/>
  <c r="A631" s="1"/>
  <c r="A632" s="1"/>
  <c r="A633" s="1"/>
  <c r="A634" s="1"/>
  <c r="A635" s="1"/>
  <c r="A636" s="1"/>
  <c r="A637" s="1"/>
  <c r="A638" s="1"/>
  <c r="A639" s="1"/>
  <c r="A615"/>
  <c r="A616" s="1"/>
  <c r="A617" s="1"/>
  <c r="A618" s="1"/>
  <c r="A619" s="1"/>
  <c r="A620" s="1"/>
  <c r="A621" s="1"/>
  <c r="A622" s="1"/>
  <c r="A623" s="1"/>
  <c r="A624" s="1"/>
  <c r="A625" s="1"/>
  <c r="A626" s="1"/>
  <c r="A627" s="1"/>
  <c r="A602"/>
  <c r="A603" s="1"/>
  <c r="A604" s="1"/>
  <c r="A605" s="1"/>
  <c r="A606" s="1"/>
  <c r="A607" s="1"/>
  <c r="A608" s="1"/>
  <c r="A609" s="1"/>
  <c r="A610" s="1"/>
  <c r="A611" s="1"/>
  <c r="A612" s="1"/>
  <c r="A613" s="1"/>
  <c r="A614" s="1"/>
  <c r="A589"/>
  <c r="A590" s="1"/>
  <c r="A591" s="1"/>
  <c r="A592" s="1"/>
  <c r="A593" s="1"/>
  <c r="A594" s="1"/>
  <c r="A595" s="1"/>
  <c r="A596" s="1"/>
  <c r="A597" s="1"/>
  <c r="A598" s="1"/>
  <c r="A599" s="1"/>
  <c r="A600" s="1"/>
  <c r="A601" s="1"/>
  <c r="A576"/>
  <c r="A577" s="1"/>
  <c r="A578" s="1"/>
  <c r="A579" s="1"/>
  <c r="A580" s="1"/>
  <c r="A581" s="1"/>
  <c r="A582" s="1"/>
  <c r="A583" s="1"/>
  <c r="A584" s="1"/>
  <c r="A585" s="1"/>
  <c r="A586" s="1"/>
  <c r="A587" s="1"/>
  <c r="A588" s="1"/>
  <c r="A565"/>
  <c r="A566" s="1"/>
  <c r="A567" s="1"/>
  <c r="A568" s="1"/>
  <c r="A569" s="1"/>
  <c r="A570" s="1"/>
  <c r="A571" s="1"/>
  <c r="A572" s="1"/>
  <c r="A573" s="1"/>
  <c r="A574" s="1"/>
  <c r="A575" s="1"/>
  <c r="A551"/>
  <c r="A552" s="1"/>
  <c r="A537"/>
  <c r="A538" s="1"/>
  <c r="A523"/>
  <c r="A524" s="1"/>
  <c r="H719"/>
  <c r="H718"/>
  <c r="H717"/>
  <c r="H703"/>
  <c r="H702"/>
  <c r="H701"/>
  <c r="H700"/>
  <c r="H699"/>
  <c r="H691"/>
  <c r="H690"/>
  <c r="H689"/>
  <c r="H688"/>
  <c r="H687"/>
  <c r="H679"/>
  <c r="H678"/>
  <c r="H677"/>
  <c r="H676"/>
  <c r="H675"/>
  <c r="H667"/>
  <c r="H666"/>
  <c r="H665"/>
  <c r="H664"/>
  <c r="H663"/>
  <c r="H655"/>
  <c r="H654"/>
  <c r="H653"/>
  <c r="H652"/>
  <c r="H644"/>
  <c r="H643"/>
  <c r="H642"/>
  <c r="H641"/>
  <c r="H633"/>
  <c r="H632"/>
  <c r="H631"/>
  <c r="H630"/>
  <c r="H629"/>
  <c r="H621"/>
  <c r="H620"/>
  <c r="H619"/>
  <c r="H618"/>
  <c r="H617"/>
  <c r="H616"/>
  <c r="H608"/>
  <c r="H607"/>
  <c r="H606"/>
  <c r="H605"/>
  <c r="H604"/>
  <c r="H603"/>
  <c r="H582"/>
  <c r="H581"/>
  <c r="H580"/>
  <c r="H579"/>
  <c r="H578"/>
  <c r="H577"/>
  <c r="H569"/>
  <c r="H568"/>
  <c r="H567"/>
  <c r="H566"/>
  <c r="A509"/>
  <c r="A510" s="1"/>
  <c r="A498"/>
  <c r="A499" s="1"/>
  <c r="A500" s="1"/>
  <c r="A501" s="1"/>
  <c r="A502" s="1"/>
  <c r="A503" s="1"/>
  <c r="A504" s="1"/>
  <c r="A505" s="1"/>
  <c r="A506" s="1"/>
  <c r="A507" s="1"/>
  <c r="A508" s="1"/>
  <c r="A485"/>
  <c r="A486" s="1"/>
  <c r="A487" s="1"/>
  <c r="A488" s="1"/>
  <c r="A489" s="1"/>
  <c r="A490" s="1"/>
  <c r="A491" s="1"/>
  <c r="A492" s="1"/>
  <c r="A493" s="1"/>
  <c r="A494" s="1"/>
  <c r="A495" s="1"/>
  <c r="A496" s="1"/>
  <c r="A497" s="1"/>
  <c r="A473"/>
  <c r="A474" s="1"/>
  <c r="A475" s="1"/>
  <c r="A476" s="1"/>
  <c r="A477" s="1"/>
  <c r="A478" s="1"/>
  <c r="A479" s="1"/>
  <c r="A480" s="1"/>
  <c r="A481" s="1"/>
  <c r="A482" s="1"/>
  <c r="A483" s="1"/>
  <c r="A484" s="1"/>
  <c r="A461"/>
  <c r="A462" s="1"/>
  <c r="A463" s="1"/>
  <c r="A464" s="1"/>
  <c r="A465" s="1"/>
  <c r="A466" s="1"/>
  <c r="A467" s="1"/>
  <c r="A468" s="1"/>
  <c r="A469" s="1"/>
  <c r="A470" s="1"/>
  <c r="A471" s="1"/>
  <c r="A472" s="1"/>
  <c r="A451"/>
  <c r="A452" s="1"/>
  <c r="A453" s="1"/>
  <c r="A454" s="1"/>
  <c r="A455" s="1"/>
  <c r="A456" s="1"/>
  <c r="A457" s="1"/>
  <c r="A458" s="1"/>
  <c r="A459" s="1"/>
  <c r="A460" s="1"/>
  <c r="A440"/>
  <c r="A441" s="1"/>
  <c r="A442" s="1"/>
  <c r="A443" s="1"/>
  <c r="A444" s="1"/>
  <c r="A445" s="1"/>
  <c r="A446" s="1"/>
  <c r="A447" s="1"/>
  <c r="A448" s="1"/>
  <c r="A449" s="1"/>
  <c r="A450" s="1"/>
  <c r="A428"/>
  <c r="A429" s="1"/>
  <c r="A430" s="1"/>
  <c r="A431" s="1"/>
  <c r="A432" s="1"/>
  <c r="A433" s="1"/>
  <c r="A434" s="1"/>
  <c r="A435" s="1"/>
  <c r="A436" s="1"/>
  <c r="A437" s="1"/>
  <c r="A438" s="1"/>
  <c r="A439" s="1"/>
  <c r="A415"/>
  <c r="A416" s="1"/>
  <c r="A417" s="1"/>
  <c r="A418" s="1"/>
  <c r="A419" s="1"/>
  <c r="A420" s="1"/>
  <c r="A421" s="1"/>
  <c r="A422" s="1"/>
  <c r="A423" s="1"/>
  <c r="A424" s="1"/>
  <c r="A425" s="1"/>
  <c r="A426" s="1"/>
  <c r="A427" s="1"/>
  <c r="A404"/>
  <c r="A405" s="1"/>
  <c r="A406" s="1"/>
  <c r="A407" s="1"/>
  <c r="A408" s="1"/>
  <c r="A409" s="1"/>
  <c r="A410" s="1"/>
  <c r="A411" s="1"/>
  <c r="A412" s="1"/>
  <c r="A413" s="1"/>
  <c r="A414" s="1"/>
  <c r="A392"/>
  <c r="A393" s="1"/>
  <c r="A394" s="1"/>
  <c r="A395" s="1"/>
  <c r="A396" s="1"/>
  <c r="A397" s="1"/>
  <c r="A398" s="1"/>
  <c r="A399" s="1"/>
  <c r="A400" s="1"/>
  <c r="A401" s="1"/>
  <c r="A402" s="1"/>
  <c r="A403" s="1"/>
  <c r="A380"/>
  <c r="A381" s="1"/>
  <c r="A382" s="1"/>
  <c r="A383" s="1"/>
  <c r="A384" s="1"/>
  <c r="A385" s="1"/>
  <c r="A386" s="1"/>
  <c r="A387" s="1"/>
  <c r="A388" s="1"/>
  <c r="A389" s="1"/>
  <c r="A390" s="1"/>
  <c r="A391" s="1"/>
  <c r="A368"/>
  <c r="A369" s="1"/>
  <c r="A370" s="1"/>
  <c r="A371" s="1"/>
  <c r="A372" s="1"/>
  <c r="A373" s="1"/>
  <c r="A374" s="1"/>
  <c r="A375" s="1"/>
  <c r="A376" s="1"/>
  <c r="A377" s="1"/>
  <c r="A378" s="1"/>
  <c r="A379" s="1"/>
  <c r="A356"/>
  <c r="A357" s="1"/>
  <c r="A358" s="1"/>
  <c r="A359" s="1"/>
  <c r="A360" s="1"/>
  <c r="A361" s="1"/>
  <c r="A362" s="1"/>
  <c r="A343"/>
  <c r="A344" s="1"/>
  <c r="A345" s="1"/>
  <c r="A346" s="1"/>
  <c r="A347" s="1"/>
  <c r="A348" s="1"/>
  <c r="A349" s="1"/>
  <c r="A350" s="1"/>
  <c r="A351" s="1"/>
  <c r="A352" s="1"/>
  <c r="A353" s="1"/>
  <c r="A354" s="1"/>
  <c r="A355" s="1"/>
  <c r="A330"/>
  <c r="A331" s="1"/>
  <c r="A332" s="1"/>
  <c r="A333" s="1"/>
  <c r="A334" s="1"/>
  <c r="A335" s="1"/>
  <c r="A336" s="1"/>
  <c r="A337" s="1"/>
  <c r="A338" s="1"/>
  <c r="A339" s="1"/>
  <c r="A340" s="1"/>
  <c r="A341" s="1"/>
  <c r="A342" s="1"/>
  <c r="A317"/>
  <c r="A318" s="1"/>
  <c r="A319" s="1"/>
  <c r="A320" s="1"/>
  <c r="A321" s="1"/>
  <c r="A322" s="1"/>
  <c r="A323" s="1"/>
  <c r="A324" s="1"/>
  <c r="A325" s="1"/>
  <c r="A326" s="1"/>
  <c r="A327" s="1"/>
  <c r="A328" s="1"/>
  <c r="A329" s="1"/>
  <c r="A304"/>
  <c r="A305" s="1"/>
  <c r="A306" s="1"/>
  <c r="A307" s="1"/>
  <c r="A308" s="1"/>
  <c r="A309" s="1"/>
  <c r="A310" s="1"/>
  <c r="A311" s="1"/>
  <c r="A312" s="1"/>
  <c r="A313" s="1"/>
  <c r="A314" s="1"/>
  <c r="A315" s="1"/>
  <c r="A316" s="1"/>
  <c r="A292"/>
  <c r="A293" s="1"/>
  <c r="A294" s="1"/>
  <c r="A295" s="1"/>
  <c r="A296" s="1"/>
  <c r="A297" s="1"/>
  <c r="A298" s="1"/>
  <c r="A299" s="1"/>
  <c r="A300" s="1"/>
  <c r="A301" s="1"/>
  <c r="A302" s="1"/>
  <c r="A303" s="1"/>
  <c r="A276"/>
  <c r="A277" s="1"/>
  <c r="A278" s="1"/>
  <c r="A279" s="1"/>
  <c r="A280" s="1"/>
  <c r="A281" s="1"/>
  <c r="A282" s="1"/>
  <c r="A283" s="1"/>
  <c r="A284" s="1"/>
  <c r="A285" s="1"/>
  <c r="A286" s="1"/>
  <c r="A287" s="1"/>
  <c r="A288" s="1"/>
  <c r="A289" s="1"/>
  <c r="A290" s="1"/>
  <c r="A291" s="1"/>
  <c r="A264"/>
  <c r="A265" s="1"/>
  <c r="A266" s="1"/>
  <c r="A267" s="1"/>
  <c r="A268" s="1"/>
  <c r="A269" s="1"/>
  <c r="A270" s="1"/>
  <c r="A271" s="1"/>
  <c r="A272" s="1"/>
  <c r="A273" s="1"/>
  <c r="A274" s="1"/>
  <c r="A275" s="1"/>
  <c r="A248"/>
  <c r="A249" s="1"/>
  <c r="A250" s="1"/>
  <c r="A251" s="1"/>
  <c r="A252" s="1"/>
  <c r="A253" s="1"/>
  <c r="A254" s="1"/>
  <c r="A255" s="1"/>
  <c r="A256" s="1"/>
  <c r="A257" s="1"/>
  <c r="A258" s="1"/>
  <c r="A259" s="1"/>
  <c r="A260" s="1"/>
  <c r="A261" s="1"/>
  <c r="A262" s="1"/>
  <c r="A263" s="1"/>
  <c r="A234"/>
  <c r="A235" s="1"/>
  <c r="A236" s="1"/>
  <c r="A237" s="1"/>
  <c r="A238" s="1"/>
  <c r="A239" s="1"/>
  <c r="A219"/>
  <c r="A220" s="1"/>
  <c r="A221" s="1"/>
  <c r="A222" s="1"/>
  <c r="A223" s="1"/>
  <c r="A224" s="1"/>
  <c r="A225" s="1"/>
  <c r="A226" s="1"/>
  <c r="A227" s="1"/>
  <c r="A228" s="1"/>
  <c r="A229" s="1"/>
  <c r="A230" s="1"/>
  <c r="A231" s="1"/>
  <c r="A232" s="1"/>
  <c r="A233" s="1"/>
  <c r="A208"/>
  <c r="A209" s="1"/>
  <c r="A210" s="1"/>
  <c r="A211" s="1"/>
  <c r="A212" s="1"/>
  <c r="A213" s="1"/>
  <c r="A214" s="1"/>
  <c r="A215" s="1"/>
  <c r="A216" s="1"/>
  <c r="A217" s="1"/>
  <c r="A218" s="1"/>
  <c r="A195"/>
  <c r="A196" s="1"/>
  <c r="A197" s="1"/>
  <c r="A198" s="1"/>
  <c r="A199" s="1"/>
  <c r="A200" s="1"/>
  <c r="A201" s="1"/>
  <c r="A202" s="1"/>
  <c r="A203" s="1"/>
  <c r="A204" s="1"/>
  <c r="A205" s="1"/>
  <c r="A206" s="1"/>
  <c r="A207" s="1"/>
  <c r="A178"/>
  <c r="A179" s="1"/>
  <c r="A180" s="1"/>
  <c r="A181" s="1"/>
  <c r="A182" s="1"/>
  <c r="A183" s="1"/>
  <c r="A184" s="1"/>
  <c r="A185" s="1"/>
  <c r="A186" s="1"/>
  <c r="A187" s="1"/>
  <c r="A188" s="1"/>
  <c r="A189" s="1"/>
  <c r="A190" s="1"/>
  <c r="A191" s="1"/>
  <c r="A192" s="1"/>
  <c r="A193" s="1"/>
  <c r="A194" s="1"/>
  <c r="A166"/>
  <c r="A167" s="1"/>
  <c r="A168" s="1"/>
  <c r="A169" s="1"/>
  <c r="A170" s="1"/>
  <c r="A171" s="1"/>
  <c r="A172" s="1"/>
  <c r="A173" s="1"/>
  <c r="A174" s="1"/>
  <c r="A175" s="1"/>
  <c r="A176" s="1"/>
  <c r="A177" s="1"/>
  <c r="A154"/>
  <c r="A155" s="1"/>
  <c r="A156" s="1"/>
  <c r="A142"/>
  <c r="A143" s="1"/>
  <c r="A144" s="1"/>
  <c r="A145" s="1"/>
  <c r="A146" s="1"/>
  <c r="A147" s="1"/>
  <c r="A148" s="1"/>
  <c r="A149" s="1"/>
  <c r="A150" s="1"/>
  <c r="A151" s="1"/>
  <c r="A152" s="1"/>
  <c r="A153" s="1"/>
  <c r="A131"/>
  <c r="A132" s="1"/>
  <c r="A133" s="1"/>
  <c r="A134" s="1"/>
  <c r="A135" s="1"/>
  <c r="A121"/>
  <c r="A122" s="1"/>
  <c r="A123" s="1"/>
  <c r="A124" s="1"/>
  <c r="A125" s="1"/>
  <c r="A126" s="1"/>
  <c r="A127" s="1"/>
  <c r="A128" s="1"/>
  <c r="A129" s="1"/>
  <c r="A130" s="1"/>
  <c r="A111"/>
  <c r="A112" s="1"/>
  <c r="A113" s="1"/>
  <c r="A114" s="1"/>
  <c r="A115" s="1"/>
  <c r="A116" s="1"/>
  <c r="A117" s="1"/>
  <c r="A118" s="1"/>
  <c r="A119" s="1"/>
  <c r="A120" s="1"/>
  <c r="E101"/>
  <c r="C101"/>
  <c r="B101"/>
  <c r="A101"/>
  <c r="A102" s="1"/>
  <c r="A103" s="1"/>
  <c r="A104" s="1"/>
  <c r="A105" s="1"/>
  <c r="A106" s="1"/>
  <c r="A107" s="1"/>
  <c r="A108" s="1"/>
  <c r="A109" s="1"/>
  <c r="A110" s="1"/>
  <c r="E91"/>
  <c r="C91"/>
  <c r="B91"/>
  <c r="A91"/>
  <c r="A92" s="1"/>
  <c r="A93" s="1"/>
  <c r="A94" s="1"/>
  <c r="A95" s="1"/>
  <c r="A96" s="1"/>
  <c r="A97" s="1"/>
  <c r="A98" s="1"/>
  <c r="A99" s="1"/>
  <c r="A100" s="1"/>
  <c r="E81"/>
  <c r="C81"/>
  <c r="B81"/>
  <c r="A81"/>
  <c r="A82" s="1"/>
  <c r="A83" s="1"/>
  <c r="A84" s="1"/>
  <c r="A85" s="1"/>
  <c r="A86" s="1"/>
  <c r="A87" s="1"/>
  <c r="A88" s="1"/>
  <c r="A89" s="1"/>
  <c r="A90" s="1"/>
  <c r="E68"/>
  <c r="C68"/>
  <c r="B68"/>
  <c r="A68"/>
  <c r="A69" s="1"/>
  <c r="A70" s="1"/>
  <c r="A71" s="1"/>
  <c r="A72" s="1"/>
  <c r="A73" s="1"/>
  <c r="E58"/>
  <c r="C58"/>
  <c r="B58"/>
  <c r="A58"/>
  <c r="A59" s="1"/>
  <c r="A60" s="1"/>
  <c r="A61" s="1"/>
  <c r="A62" s="1"/>
  <c r="A63" s="1"/>
  <c r="A64" s="1"/>
  <c r="A65" s="1"/>
  <c r="A66" s="1"/>
  <c r="A67" s="1"/>
  <c r="E48"/>
  <c r="C48"/>
  <c r="B48"/>
  <c r="A48"/>
  <c r="A49" s="1"/>
  <c r="A50" s="1"/>
  <c r="A51" s="1"/>
  <c r="A52" s="1"/>
  <c r="A53" s="1"/>
  <c r="A54" s="1"/>
  <c r="A55" s="1"/>
  <c r="A56" s="1"/>
  <c r="A57" s="1"/>
  <c r="E38"/>
  <c r="C38"/>
  <c r="B38"/>
  <c r="A38"/>
  <c r="A39" s="1"/>
  <c r="A40" s="1"/>
  <c r="A41" s="1"/>
  <c r="A42" s="1"/>
  <c r="A43" s="1"/>
  <c r="A44" s="1"/>
  <c r="A45" s="1"/>
  <c r="A46" s="1"/>
  <c r="A47" s="1"/>
  <c r="E28"/>
  <c r="C28"/>
  <c r="B28"/>
  <c r="A28"/>
  <c r="B13"/>
  <c r="A13"/>
  <c r="A14" s="1"/>
  <c r="A15" s="1"/>
  <c r="A16" s="1"/>
  <c r="A17" s="1"/>
  <c r="A18" s="1"/>
  <c r="A19" s="1"/>
  <c r="A20" s="1"/>
  <c r="A21" s="1"/>
  <c r="A22" s="1"/>
  <c r="A23" s="1"/>
  <c r="A24" s="1"/>
  <c r="A25" s="1"/>
  <c r="A26" s="1"/>
  <c r="A27" s="1"/>
  <c r="E13"/>
  <c r="C13"/>
  <c r="H516"/>
  <c r="H515"/>
  <c r="H514"/>
  <c r="H513"/>
  <c r="H512"/>
  <c r="H510"/>
  <c r="H502"/>
  <c r="H501"/>
  <c r="H500"/>
  <c r="H499"/>
  <c r="H491"/>
  <c r="H490"/>
  <c r="H489"/>
  <c r="H488"/>
  <c r="H487"/>
  <c r="H478"/>
  <c r="H477"/>
  <c r="H476"/>
  <c r="H475"/>
  <c r="H474"/>
  <c r="H454"/>
  <c r="H453"/>
  <c r="H452"/>
  <c r="H444"/>
  <c r="H443"/>
  <c r="H442"/>
  <c r="H441"/>
  <c r="H433"/>
  <c r="H432"/>
  <c r="H431"/>
  <c r="H430"/>
  <c r="H429"/>
  <c r="H421"/>
  <c r="H420"/>
  <c r="H419"/>
  <c r="H418"/>
  <c r="H417"/>
  <c r="H416"/>
  <c r="H408"/>
  <c r="H407"/>
  <c r="H406"/>
  <c r="H405"/>
  <c r="H385"/>
  <c r="H384"/>
  <c r="H383"/>
  <c r="H382"/>
  <c r="H381"/>
  <c r="H373"/>
  <c r="H372"/>
  <c r="H371"/>
  <c r="H370"/>
  <c r="H369"/>
  <c r="H361"/>
  <c r="H360"/>
  <c r="H359"/>
  <c r="H358"/>
  <c r="H357"/>
  <c r="H336"/>
  <c r="H335"/>
  <c r="H334"/>
  <c r="H333"/>
  <c r="H332"/>
  <c r="H331"/>
  <c r="H323"/>
  <c r="H322"/>
  <c r="H321"/>
  <c r="H320"/>
  <c r="H319"/>
  <c r="H318"/>
  <c r="H297"/>
  <c r="H296"/>
  <c r="H295"/>
  <c r="H294"/>
  <c r="H293"/>
  <c r="H285"/>
  <c r="H284"/>
  <c r="H283"/>
  <c r="H282"/>
  <c r="H281"/>
  <c r="H280"/>
  <c r="H279"/>
  <c r="H278"/>
  <c r="H277"/>
  <c r="H269"/>
  <c r="H268"/>
  <c r="H267"/>
  <c r="H266"/>
  <c r="H265"/>
  <c r="H257"/>
  <c r="H256"/>
  <c r="H255"/>
  <c r="H254"/>
  <c r="H253"/>
  <c r="H252"/>
  <c r="H251"/>
  <c r="H250"/>
  <c r="H249"/>
  <c r="H241"/>
  <c r="H240"/>
  <c r="H239"/>
  <c r="H238"/>
  <c r="H237"/>
  <c r="H236"/>
  <c r="H235"/>
  <c r="H227"/>
  <c r="H226"/>
  <c r="H225"/>
  <c r="H224"/>
  <c r="H223"/>
  <c r="H222"/>
  <c r="H221"/>
  <c r="H220"/>
  <c r="H212"/>
  <c r="H211"/>
  <c r="H210"/>
  <c r="H209"/>
  <c r="H201"/>
  <c r="H200"/>
  <c r="H199"/>
  <c r="H198"/>
  <c r="H197"/>
  <c r="H196"/>
  <c r="H188"/>
  <c r="H187"/>
  <c r="H186"/>
  <c r="H185"/>
  <c r="H184"/>
  <c r="H183"/>
  <c r="H182"/>
  <c r="H181"/>
  <c r="H180"/>
  <c r="H179"/>
  <c r="H159"/>
  <c r="H158"/>
  <c r="H157"/>
  <c r="H156"/>
  <c r="H155"/>
  <c r="H147"/>
  <c r="H146"/>
  <c r="H145"/>
  <c r="H144"/>
  <c r="H143"/>
  <c r="H135"/>
  <c r="H134"/>
  <c r="H133"/>
  <c r="H132"/>
  <c r="H104"/>
  <c r="H103"/>
  <c r="H102"/>
  <c r="H84"/>
  <c r="H83"/>
  <c r="H82"/>
  <c r="H74"/>
  <c r="H73"/>
  <c r="H72"/>
  <c r="H71"/>
  <c r="H70"/>
  <c r="H69"/>
  <c r="H51"/>
  <c r="H50"/>
  <c r="H49"/>
  <c r="H41"/>
  <c r="H40"/>
  <c r="H39"/>
  <c r="H31"/>
  <c r="H30"/>
  <c r="H29"/>
  <c r="H21"/>
  <c r="H20"/>
  <c r="H19"/>
  <c r="H18"/>
  <c r="H17"/>
  <c r="H16"/>
  <c r="H15"/>
  <c r="H14"/>
  <c r="A10"/>
  <c r="A363" l="1"/>
  <c r="A364" s="1"/>
  <c r="A365" s="1"/>
  <c r="A366" s="1"/>
  <c r="A367" s="1"/>
  <c r="A240"/>
  <c r="A241" s="1"/>
  <c r="A242" s="1"/>
  <c r="A243" s="1"/>
  <c r="A244" s="1"/>
  <c r="A245" s="1"/>
  <c r="A246" s="1"/>
  <c r="A247" s="1"/>
  <c r="A526"/>
  <c r="A527" s="1"/>
  <c r="A528" s="1"/>
  <c r="A529" s="1"/>
  <c r="A530" s="1"/>
  <c r="A531" s="1"/>
  <c r="A532" s="1"/>
  <c r="A533" s="1"/>
  <c r="A534" s="1"/>
  <c r="A535" s="1"/>
  <c r="A536" s="1"/>
  <c r="A525"/>
  <c r="A511"/>
  <c r="A512" s="1"/>
  <c r="A513" s="1"/>
  <c r="A514" s="1"/>
  <c r="A515" s="1"/>
  <c r="A516" s="1"/>
  <c r="A517" s="1"/>
  <c r="A518" s="1"/>
  <c r="A519" s="1"/>
  <c r="A520" s="1"/>
  <c r="A521" s="1"/>
  <c r="A522" s="1"/>
  <c r="A540"/>
  <c r="A541" s="1"/>
  <c r="A542" s="1"/>
  <c r="A543" s="1"/>
  <c r="A544" s="1"/>
  <c r="A545" s="1"/>
  <c r="A546" s="1"/>
  <c r="A547" s="1"/>
  <c r="A548" s="1"/>
  <c r="A549" s="1"/>
  <c r="A550" s="1"/>
  <c r="A539"/>
  <c r="A554"/>
  <c r="A555" s="1"/>
  <c r="A556" s="1"/>
  <c r="A557" s="1"/>
  <c r="A558" s="1"/>
  <c r="A559" s="1"/>
  <c r="A560" s="1"/>
  <c r="A561" s="1"/>
  <c r="A562" s="1"/>
  <c r="A563" s="1"/>
  <c r="A564" s="1"/>
  <c r="A553"/>
  <c r="A157"/>
  <c r="A158" s="1"/>
  <c r="A159" s="1"/>
  <c r="A160" s="1"/>
  <c r="A161" s="1"/>
  <c r="A162" s="1"/>
  <c r="A163" s="1"/>
  <c r="A164" s="1"/>
  <c r="A165" s="1"/>
  <c r="H657"/>
  <c r="H658" s="1"/>
  <c r="H656"/>
  <c r="A74"/>
  <c r="A75" s="1"/>
  <c r="A76" s="1"/>
  <c r="A77" s="1"/>
  <c r="A78" s="1"/>
  <c r="A79" s="1"/>
  <c r="A80" s="1"/>
  <c r="H137"/>
  <c r="H138" s="1"/>
  <c r="A136"/>
  <c r="A137" s="1"/>
  <c r="A138" s="1"/>
  <c r="A139" s="1"/>
  <c r="A140" s="1"/>
  <c r="A141" s="1"/>
  <c r="H214"/>
  <c r="H215" s="1"/>
  <c r="H243"/>
  <c r="H244" s="1"/>
  <c r="H299"/>
  <c r="H300" s="1"/>
  <c r="H446"/>
  <c r="H447" s="1"/>
  <c r="H493"/>
  <c r="H494" s="1"/>
  <c r="H518"/>
  <c r="H519" s="1"/>
  <c r="H681"/>
  <c r="H682" s="1"/>
  <c r="H271"/>
  <c r="H272" s="1"/>
  <c r="H325"/>
  <c r="H326" s="1"/>
  <c r="H375"/>
  <c r="H376" s="1"/>
  <c r="H584"/>
  <c r="H585" s="1"/>
  <c r="H610"/>
  <c r="H611" s="1"/>
  <c r="H635"/>
  <c r="H636" s="1"/>
  <c r="H705"/>
  <c r="H706" s="1"/>
  <c r="H203"/>
  <c r="H204" s="1"/>
  <c r="H43"/>
  <c r="H44" s="1"/>
  <c r="H149"/>
  <c r="H150" s="1"/>
  <c r="H583"/>
  <c r="H609"/>
  <c r="H634"/>
  <c r="H680"/>
  <c r="H704"/>
  <c r="H86"/>
  <c r="H87" s="1"/>
  <c r="H106"/>
  <c r="H107" s="1"/>
  <c r="H33"/>
  <c r="H34" s="1"/>
  <c r="H202"/>
  <c r="H229"/>
  <c r="H230" s="1"/>
  <c r="H259"/>
  <c r="H260" s="1"/>
  <c r="H287"/>
  <c r="H288" s="1"/>
  <c r="H338"/>
  <c r="H339" s="1"/>
  <c r="H363"/>
  <c r="H364" s="1"/>
  <c r="H387"/>
  <c r="H388" s="1"/>
  <c r="H410"/>
  <c r="H411" s="1"/>
  <c r="H435"/>
  <c r="H436" s="1"/>
  <c r="H456"/>
  <c r="H457" s="1"/>
  <c r="H480"/>
  <c r="H481" s="1"/>
  <c r="H504"/>
  <c r="H505" s="1"/>
  <c r="H571"/>
  <c r="H572" s="1"/>
  <c r="H623"/>
  <c r="H624" s="1"/>
  <c r="H646"/>
  <c r="H647" s="1"/>
  <c r="H669"/>
  <c r="H670" s="1"/>
  <c r="H693"/>
  <c r="H694" s="1"/>
  <c r="H721"/>
  <c r="H722" s="1"/>
  <c r="H53"/>
  <c r="H54" s="1"/>
  <c r="H76"/>
  <c r="H77" s="1"/>
  <c r="H161"/>
  <c r="H162" s="1"/>
  <c r="H190"/>
  <c r="H191" s="1"/>
  <c r="H423"/>
  <c r="H424" s="1"/>
  <c r="H570"/>
  <c r="H622"/>
  <c r="H645"/>
  <c r="H668"/>
  <c r="H692"/>
  <c r="H720"/>
  <c r="H517"/>
  <c r="H503"/>
  <c r="H492"/>
  <c r="H479"/>
  <c r="H455"/>
  <c r="H445"/>
  <c r="H434"/>
  <c r="H422"/>
  <c r="H409"/>
  <c r="H386"/>
  <c r="H374"/>
  <c r="H362"/>
  <c r="H337"/>
  <c r="H324"/>
  <c r="H298"/>
  <c r="H286"/>
  <c r="H270"/>
  <c r="H258"/>
  <c r="H242"/>
  <c r="H228"/>
  <c r="H213"/>
  <c r="H189"/>
  <c r="H160"/>
  <c r="H148"/>
  <c r="H136"/>
  <c r="H105"/>
  <c r="H85"/>
  <c r="H75"/>
  <c r="H32"/>
  <c r="H42"/>
  <c r="H52"/>
  <c r="H22"/>
  <c r="H23"/>
  <c r="H24" s="1"/>
  <c r="H723" l="1"/>
  <c r="H625"/>
  <c r="H626" s="1"/>
  <c r="H627" s="1"/>
  <c r="F59" i="22" s="1"/>
  <c r="G59" s="1"/>
  <c r="H695" i="21"/>
  <c r="H696" s="1"/>
  <c r="H697" s="1"/>
  <c r="F65" i="22" s="1"/>
  <c r="G65" s="1"/>
  <c r="H245" i="21"/>
  <c r="H246" s="1"/>
  <c r="H247" s="1"/>
  <c r="F29" i="22" s="1"/>
  <c r="G29" s="1"/>
  <c r="H659" i="21"/>
  <c r="H660" s="1"/>
  <c r="H661" s="1"/>
  <c r="F62" i="22" s="1"/>
  <c r="G62" s="1"/>
  <c r="H45" i="21"/>
  <c r="H46" s="1"/>
  <c r="H47" s="1"/>
  <c r="F12" i="22" s="1"/>
  <c r="G12" s="1"/>
  <c r="H151" i="21"/>
  <c r="H152" s="1"/>
  <c r="H153" s="1"/>
  <c r="F22" i="22" s="1"/>
  <c r="G22" s="1"/>
  <c r="H216" i="21"/>
  <c r="H217" s="1"/>
  <c r="H218" s="1"/>
  <c r="F27" i="22" s="1"/>
  <c r="G27" s="1"/>
  <c r="H377" i="21"/>
  <c r="H378" s="1"/>
  <c r="H379" s="1"/>
  <c r="F39" i="22" s="1"/>
  <c r="G39" s="1"/>
  <c r="H671" i="21"/>
  <c r="H672" s="1"/>
  <c r="H673" s="1"/>
  <c r="F63" i="22" s="1"/>
  <c r="G63" s="1"/>
  <c r="H573" i="21"/>
  <c r="H574" s="1"/>
  <c r="H575" s="1"/>
  <c r="F55" i="22" s="1"/>
  <c r="G55" s="1"/>
  <c r="H495" i="21"/>
  <c r="H496" s="1"/>
  <c r="H497" s="1"/>
  <c r="F49" i="22" s="1"/>
  <c r="G49" s="1"/>
  <c r="H683" i="21"/>
  <c r="H684" s="1"/>
  <c r="H707"/>
  <c r="H708" s="1"/>
  <c r="H709" s="1"/>
  <c r="F66" i="22" s="1"/>
  <c r="G66" s="1"/>
  <c r="H108" i="21"/>
  <c r="H109" s="1"/>
  <c r="H110" s="1"/>
  <c r="F18" i="22" s="1"/>
  <c r="G18" s="1"/>
  <c r="H273" i="21"/>
  <c r="H274" s="1"/>
  <c r="H275" s="1"/>
  <c r="F31" i="22" s="1"/>
  <c r="G31" s="1"/>
  <c r="H520" i="21"/>
  <c r="H521" s="1"/>
  <c r="H637"/>
  <c r="H638" s="1"/>
  <c r="H639" s="1"/>
  <c r="F60" i="22" s="1"/>
  <c r="G60" s="1"/>
  <c r="H205" i="21"/>
  <c r="H206" s="1"/>
  <c r="H207" s="1"/>
  <c r="F26" i="22" s="1"/>
  <c r="G26" s="1"/>
  <c r="H78" i="21"/>
  <c r="H79" s="1"/>
  <c r="H80" s="1"/>
  <c r="F15" i="22" s="1"/>
  <c r="G15" s="1"/>
  <c r="H163" i="21"/>
  <c r="H164" s="1"/>
  <c r="H165" s="1"/>
  <c r="F23" i="22" s="1"/>
  <c r="G23" s="1"/>
  <c r="H648" i="21"/>
  <c r="H649" s="1"/>
  <c r="H650" s="1"/>
  <c r="F61" i="22" s="1"/>
  <c r="G61" s="1"/>
  <c r="H261" i="21"/>
  <c r="H262" s="1"/>
  <c r="H263" s="1"/>
  <c r="F30" i="22" s="1"/>
  <c r="G30" s="1"/>
  <c r="H365" i="21"/>
  <c r="H366" s="1"/>
  <c r="H367" s="1"/>
  <c r="F38" i="22" s="1"/>
  <c r="G38" s="1"/>
  <c r="H458" i="21"/>
  <c r="H459" s="1"/>
  <c r="H460" s="1"/>
  <c r="F46" i="22" s="1"/>
  <c r="G46" s="1"/>
  <c r="H55" i="21"/>
  <c r="H56" s="1"/>
  <c r="H57" s="1"/>
  <c r="F13" i="22" s="1"/>
  <c r="G13" s="1"/>
  <c r="H88" i="21"/>
  <c r="H89" s="1"/>
  <c r="H301"/>
  <c r="H302" s="1"/>
  <c r="H303" s="1"/>
  <c r="F33" i="22" s="1"/>
  <c r="G33" s="1"/>
  <c r="H448" i="21"/>
  <c r="H449" s="1"/>
  <c r="H450" s="1"/>
  <c r="F45" i="22" s="1"/>
  <c r="G45" s="1"/>
  <c r="H612" i="21"/>
  <c r="H613" s="1"/>
  <c r="H586"/>
  <c r="H587" s="1"/>
  <c r="H588" s="1"/>
  <c r="F56" i="22" s="1"/>
  <c r="G56" s="1"/>
  <c r="H231" i="21"/>
  <c r="H232" s="1"/>
  <c r="H233" s="1"/>
  <c r="F28" i="22" s="1"/>
  <c r="G28" s="1"/>
  <c r="H139" i="21"/>
  <c r="H140" s="1"/>
  <c r="H327"/>
  <c r="H328" s="1"/>
  <c r="H329" s="1"/>
  <c r="F35" i="22" s="1"/>
  <c r="G35" s="1"/>
  <c r="H340" i="21"/>
  <c r="H341" s="1"/>
  <c r="H342" s="1"/>
  <c r="F36" i="22" s="1"/>
  <c r="G36" s="1"/>
  <c r="H437" i="21"/>
  <c r="H438" s="1"/>
  <c r="H439" s="1"/>
  <c r="F44" i="22" s="1"/>
  <c r="G44" s="1"/>
  <c r="H389" i="21"/>
  <c r="H390" s="1"/>
  <c r="H391" s="1"/>
  <c r="F40" i="22" s="1"/>
  <c r="G40" s="1"/>
  <c r="H289" i="21"/>
  <c r="H482"/>
  <c r="H483" s="1"/>
  <c r="H484" s="1"/>
  <c r="F48" i="22" s="1"/>
  <c r="G48" s="1"/>
  <c r="H192" i="21"/>
  <c r="H193" s="1"/>
  <c r="H412"/>
  <c r="H413" s="1"/>
  <c r="H414" s="1"/>
  <c r="F42" i="22" s="1"/>
  <c r="G42" s="1"/>
  <c r="H506" i="21"/>
  <c r="H507" s="1"/>
  <c r="H35"/>
  <c r="H36" s="1"/>
  <c r="H425"/>
  <c r="H426" s="1"/>
  <c r="H427" s="1"/>
  <c r="F43" i="22" s="1"/>
  <c r="G43" s="1"/>
  <c r="H724" i="21"/>
  <c r="H725" s="1"/>
  <c r="F67" i="22" s="1"/>
  <c r="G67" s="1"/>
  <c r="H25" i="21"/>
  <c r="H522" l="1"/>
  <c r="F51" i="22" s="1"/>
  <c r="G51" s="1"/>
  <c r="H685" i="21"/>
  <c r="F64" i="22" s="1"/>
  <c r="G64" s="1"/>
  <c r="H194" i="21"/>
  <c r="F25" i="22" s="1"/>
  <c r="G25" s="1"/>
  <c r="H614" i="21"/>
  <c r="F58" i="22" s="1"/>
  <c r="G58" s="1"/>
  <c r="H141" i="21"/>
  <c r="F21" i="22" s="1"/>
  <c r="G21" s="1"/>
  <c r="H290" i="21"/>
  <c r="H508"/>
  <c r="F50" i="22" s="1"/>
  <c r="G50" s="1"/>
  <c r="H90" i="21"/>
  <c r="F16" i="22" s="1"/>
  <c r="G16" s="1"/>
  <c r="H37" i="21"/>
  <c r="F11" i="22" s="1"/>
  <c r="G11" s="1"/>
  <c r="H26" i="21"/>
  <c r="H27" s="1"/>
  <c r="F10" i="22" s="1"/>
  <c r="G10" s="1"/>
  <c r="H291" i="21" l="1"/>
  <c r="F32" i="22" s="1"/>
  <c r="D69" i="13"/>
  <c r="G32" i="22" l="1"/>
  <c r="G68" s="1"/>
  <c r="G73" s="1"/>
  <c r="D20" i="19"/>
  <c r="E19" i="20" l="1"/>
  <c r="F19" s="1"/>
  <c r="F20" s="1"/>
  <c r="I73" i="22"/>
  <c r="G9"/>
  <c r="G70"/>
  <c r="G69" s="1"/>
  <c r="G67" i="13"/>
  <c r="G65"/>
  <c r="G66" l="1"/>
  <c r="G41" l="1"/>
  <c r="G40"/>
  <c r="G16" l="1"/>
  <c r="G59"/>
  <c r="G21"/>
  <c r="G38"/>
  <c r="G44"/>
  <c r="G12"/>
  <c r="G34"/>
  <c r="G37"/>
  <c r="G63"/>
  <c r="G45"/>
  <c r="G52"/>
  <c r="G56"/>
  <c r="G60"/>
  <c r="G61"/>
  <c r="G22"/>
  <c r="G23"/>
  <c r="G24"/>
  <c r="G28"/>
  <c r="G29"/>
  <c r="G31"/>
  <c r="G32"/>
  <c r="G35"/>
  <c r="G36"/>
  <c r="G55"/>
  <c r="G62"/>
  <c r="G11"/>
  <c r="G27"/>
  <c r="G30"/>
  <c r="G43"/>
  <c r="G54"/>
  <c r="G64"/>
  <c r="G17"/>
  <c r="G25"/>
  <c r="G39"/>
  <c r="G42"/>
  <c r="G47"/>
  <c r="G49"/>
  <c r="G57"/>
  <c r="G13"/>
  <c r="G19"/>
  <c r="G46"/>
  <c r="G50"/>
  <c r="G15"/>
  <c r="G20"/>
  <c r="G18"/>
  <c r="G14"/>
  <c r="G48"/>
  <c r="G53" l="1"/>
  <c r="G33"/>
  <c r="G51"/>
  <c r="G26"/>
  <c r="G58"/>
  <c r="G10" l="1"/>
  <c r="G68" s="1"/>
  <c r="G73" l="1"/>
  <c r="G70"/>
  <c r="G69" s="1"/>
  <c r="G9"/>
  <c r="A10" i="19" l="1"/>
  <c r="A9"/>
  <c r="A15" i="17"/>
  <c r="A14"/>
  <c r="D56" l="1"/>
  <c r="C56"/>
  <c r="D52"/>
  <c r="C52"/>
  <c r="D45"/>
  <c r="C45"/>
  <c r="D33"/>
  <c r="C33"/>
  <c r="D60" l="1"/>
</calcChain>
</file>

<file path=xl/comments1.xml><?xml version="1.0" encoding="utf-8"?>
<comments xmlns="http://schemas.openxmlformats.org/spreadsheetml/2006/main">
  <authors>
    <author>Gabinete</author>
  </authors>
  <commentList>
    <comment ref="C19" authorId="0">
      <text>
        <r>
          <rPr>
            <b/>
            <sz val="9"/>
            <color indexed="81"/>
            <rFont val="Tahoma"/>
            <family val="2"/>
          </rPr>
          <t>Gabinete:</t>
        </r>
        <r>
          <rPr>
            <sz val="9"/>
            <color indexed="81"/>
            <rFont val="Tahoma"/>
            <family val="2"/>
          </rPr>
          <t xml:space="preserve">
CPRB - Contribuição previdênciária sob receita bruta, segundo </t>
        </r>
        <r>
          <rPr>
            <b/>
            <sz val="9"/>
            <color indexed="81"/>
            <rFont val="Tahoma"/>
            <family val="2"/>
          </rPr>
          <t>André Pachione Baeta</t>
        </r>
        <r>
          <rPr>
            <sz val="9"/>
            <color indexed="81"/>
            <rFont val="Tahoma"/>
            <family val="2"/>
          </rPr>
          <t xml:space="preserve"> do TCU, este item deve estar associados aos tributos.
CONTATOS:
ANDREPB@TCU.GOV.BR
(061) 3316 - 7696</t>
        </r>
      </text>
    </comment>
    <comment ref="D19" authorId="0">
      <text>
        <r>
          <rPr>
            <b/>
            <sz val="9"/>
            <color indexed="81"/>
            <rFont val="Tahoma"/>
            <family val="2"/>
          </rPr>
          <t>Gabinete:</t>
        </r>
        <r>
          <rPr>
            <sz val="9"/>
            <color indexed="81"/>
            <rFont val="Tahoma"/>
            <family val="2"/>
          </rPr>
          <t xml:space="preserve">
6,15+2,00</t>
        </r>
      </text>
    </comment>
  </commentList>
</comments>
</file>

<file path=xl/sharedStrings.xml><?xml version="1.0" encoding="utf-8"?>
<sst xmlns="http://schemas.openxmlformats.org/spreadsheetml/2006/main" count="1770" uniqueCount="446">
  <si>
    <t>Tipo</t>
  </si>
  <si>
    <t>Unidade</t>
  </si>
  <si>
    <t>Coeficiente</t>
  </si>
  <si>
    <t>UN</t>
  </si>
  <si>
    <t>1.0</t>
  </si>
  <si>
    <t>Material</t>
  </si>
  <si>
    <t>ENCANADOR OU BOMBEIRO HIDRAULICO</t>
  </si>
  <si>
    <t>Mão de Obra</t>
  </si>
  <si>
    <t>H</t>
  </si>
  <si>
    <t>SERVENTE OU OPERARIO NAO QUALIFICADO</t>
  </si>
  <si>
    <t>M³</t>
  </si>
  <si>
    <t>KG</t>
  </si>
  <si>
    <t>M</t>
  </si>
  <si>
    <t>PEDREIRO</t>
  </si>
  <si>
    <t>M²</t>
  </si>
  <si>
    <t>CARPINTEIRO DE FORMA</t>
  </si>
  <si>
    <t>PREGO DE ACO 18 X 30</t>
  </si>
  <si>
    <t>1.5</t>
  </si>
  <si>
    <t>L</t>
  </si>
  <si>
    <t>1.8</t>
  </si>
  <si>
    <t>AJUDANTE DE ENCANADOR</t>
  </si>
  <si>
    <t>1.4</t>
  </si>
  <si>
    <t>ADITIVO IMPERMEABILIZANTE PEGA NORMAL PARA ARGAMASSA SIKA1 OU EQUIVALENTE</t>
  </si>
  <si>
    <t>ADESIVO PVC FRASCO C/ 850G</t>
  </si>
  <si>
    <t>1.1</t>
  </si>
  <si>
    <t>1.2</t>
  </si>
  <si>
    <t>1.6</t>
  </si>
  <si>
    <t>1.3</t>
  </si>
  <si>
    <t>AJUDANTE</t>
  </si>
  <si>
    <t>CJ</t>
  </si>
  <si>
    <t>CONJUNTO ARRUELAS DE VEDACAO 5/16" P/ TELHA FIBROCIMENTO (UMA ARRUELA METALICA E UMA ARRULA 1PVC - CONICAS)</t>
  </si>
  <si>
    <t>1.42</t>
  </si>
  <si>
    <t>1.17</t>
  </si>
  <si>
    <t>1.27</t>
  </si>
  <si>
    <t>ARGAMASSA TRACO 1:3 (CIMENTO E AREIA), PREPARO MANUAL</t>
  </si>
  <si>
    <t>1.23</t>
  </si>
  <si>
    <t>1.15</t>
  </si>
  <si>
    <t>1.25</t>
  </si>
  <si>
    <t>PREGO DE ACO 18 X 27</t>
  </si>
  <si>
    <t>AJUDANTE DE CARPINTEIRO</t>
  </si>
  <si>
    <t>JUNTA PLASTICA DE VEDACAO - BISNAGA 250G</t>
  </si>
  <si>
    <t>1.36</t>
  </si>
  <si>
    <t>1.45</t>
  </si>
  <si>
    <t>1.35</t>
  </si>
  <si>
    <t>1.44</t>
  </si>
  <si>
    <t>CANTONEIRA ACO ABAS IGUAIS (QUALQUER BITOLA) E = 1/8"</t>
  </si>
  <si>
    <t>1.34</t>
  </si>
  <si>
    <t>1.14</t>
  </si>
  <si>
    <t>SELANTE ELÁSTICO MONOCOMPONENTE À BASE DE POLIURETANO SIKAFLEX 1A PLUS OU EQUIVALENTE</t>
  </si>
  <si>
    <t>310ML</t>
  </si>
  <si>
    <t>1.53</t>
  </si>
  <si>
    <t>MASSA P/ VEDACAO DE TELHA DE AMIANTO</t>
  </si>
  <si>
    <t>REBITE DE ALUMINIO VAZADO DE REPUXO, 3,2 X 8MM - (1KG=1025UNID)</t>
  </si>
  <si>
    <t>SOLDA 50/50</t>
  </si>
  <si>
    <t>CALHA CHAPA GALVANIZADA NUM 24 L = 50CM</t>
  </si>
  <si>
    <t>MASTIQUE ELASTICO BASE SILICONE TP SILIFLEX OTTO BAUMGART OU MARCA EQUIVALENTE</t>
  </si>
  <si>
    <t>IMPERMEABILIZADOR</t>
  </si>
  <si>
    <t>1.7</t>
  </si>
  <si>
    <t>CARPINTEIRO DE ESQUADRIA</t>
  </si>
  <si>
    <t>PECA DE MADEIRA (MASSARANDUBA) APARELHADA 3 X 3" (7,5 X 7,5CM)</t>
  </si>
  <si>
    <t>1.12</t>
  </si>
  <si>
    <t>1.55</t>
  </si>
  <si>
    <t>MACARANDUBA APARELHADA 3" X 4.1/2"</t>
  </si>
  <si>
    <t>1.26</t>
  </si>
  <si>
    <t>ARGAMASSA TRACO 1:7 (CIMENTO E AREIA), PREPARO MANUAL</t>
  </si>
  <si>
    <t>1.31</t>
  </si>
  <si>
    <t>1.52</t>
  </si>
  <si>
    <t>FIXADOR ABA SIMPLES P/ TELHA CANALETA 90 OU KALHETAO</t>
  </si>
  <si>
    <t>PINGADEIRA PLASTICA P/ TELHA FIBROCIMENTO CANALETE 90</t>
  </si>
  <si>
    <t>PARAFUSO ZINCADO ROSCA SOBERBA 5/16" X 110MM P/ TELHA FIBROCIMENTO</t>
  </si>
  <si>
    <t>FIXADOR ABA SIMPLES P/ TELHA CANALETA 49 OU KALHETA</t>
  </si>
  <si>
    <t>TELHA ESTRUTURAL FIBROCIMENTO CANALETE 49 OU KALHETA, 1 ABA C = 4,5CM</t>
  </si>
  <si>
    <t>PINGADEIRA PLASTICA P/ TELHA FIBROCIMENTO CANALETE 49 OU KALHETA</t>
  </si>
  <si>
    <t>1.43</t>
  </si>
  <si>
    <t>1.13</t>
  </si>
  <si>
    <t>1.46</t>
  </si>
  <si>
    <t>TELHADISTA</t>
  </si>
  <si>
    <t>ADESIVO P/ PVC BISNAGA C/ 75G</t>
  </si>
  <si>
    <t>TELHA FIBROCIMENTO ONDULADA 6MM - 2,44 X 1,10M</t>
  </si>
  <si>
    <t>73753/001</t>
  </si>
  <si>
    <t>1.18</t>
  </si>
  <si>
    <t>1.9</t>
  </si>
  <si>
    <t>1.11</t>
  </si>
  <si>
    <t>TUBO PVC PL SERIE R P/ ESG OU AGUAS PLUVIAIS PREDIAL DN 150MM</t>
  </si>
  <si>
    <t>1.21</t>
  </si>
  <si>
    <t>1.28</t>
  </si>
  <si>
    <t>1.56</t>
  </si>
  <si>
    <t>73868/001</t>
  </si>
  <si>
    <t>RUFO P/ TELHA FIBROCIMENTO ONDULADA</t>
  </si>
  <si>
    <t>73899/002</t>
  </si>
  <si>
    <t>1.47</t>
  </si>
  <si>
    <t>73920/002</t>
  </si>
  <si>
    <t>73927/008</t>
  </si>
  <si>
    <t>73928/005</t>
  </si>
  <si>
    <t>73935/002</t>
  </si>
  <si>
    <t>TELHA CERAMICA TIPO COLONIAL COMP = 46,0 A 50,0CM - 25 A 27 UN/M2</t>
  </si>
  <si>
    <t>73939/004</t>
  </si>
  <si>
    <t>73939/008</t>
  </si>
  <si>
    <t>73939/013</t>
  </si>
  <si>
    <t>ABRACADEIRA TIPO D 1/2" C/ PARAFUSO"</t>
  </si>
  <si>
    <t>73982/001</t>
  </si>
  <si>
    <t>74045/001</t>
  </si>
  <si>
    <t>PARAFUSO ZINCADO ROSCA SOBERBA 5/16" X 250MM P/ TELHA FIBROCIMENTO</t>
  </si>
  <si>
    <t>1.16</t>
  </si>
  <si>
    <t>1.54</t>
  </si>
  <si>
    <t>1.48</t>
  </si>
  <si>
    <t>1.33</t>
  </si>
  <si>
    <t>1.58</t>
  </si>
  <si>
    <t>D i s c r i m i n a ç ã o</t>
  </si>
  <si>
    <t>h</t>
  </si>
  <si>
    <t>m³</t>
  </si>
  <si>
    <t>un</t>
  </si>
  <si>
    <t>m</t>
  </si>
  <si>
    <t>m²</t>
  </si>
  <si>
    <t>UNIVERSIDADE FEDERAL DA PARAÍBA</t>
  </si>
  <si>
    <t>Carimbo:</t>
  </si>
  <si>
    <t xml:space="preserve">PREFEITURA UNIVERSITÁRIA </t>
  </si>
  <si>
    <t xml:space="preserve">BDI (%): </t>
  </si>
  <si>
    <t>Item</t>
  </si>
  <si>
    <t>Quant.</t>
  </si>
  <si>
    <t>Preço Unitário</t>
  </si>
  <si>
    <t>Preço Total</t>
  </si>
  <si>
    <t>Demolicao de alvenaria de tijolos furados s/reaproveitamento</t>
  </si>
  <si>
    <t>Demolicao de caibros e ripas</t>
  </si>
  <si>
    <t>Remocao de calhas e condutores de aguas pluviais</t>
  </si>
  <si>
    <t>Remocao de protecao mecanica de impermeabilizacao</t>
  </si>
  <si>
    <t>Remocao manual de entulho</t>
  </si>
  <si>
    <t>Retirada de estrutura de madeira pontaleteada para telhas onduladas</t>
  </si>
  <si>
    <t>Retirada de telhas de ceramicas ou de vidro</t>
  </si>
  <si>
    <t>Retirada de telhas onduladas</t>
  </si>
  <si>
    <t>Recolocação de telha de fibrocimento estrutural largura útil 49cm ou 44cm, considerando o reaproveitamento do material a exceção do conjunto de arruelas de vedação</t>
  </si>
  <si>
    <t>Recolocacao de telhas onduladas com massa para vedacao, considerando reaproveitamento de material</t>
  </si>
  <si>
    <t>Revisao geral de telhados de telhas ceramicas</t>
  </si>
  <si>
    <t>Regularizacao de piso/base em argamassa traco 1:3 (cimento e areia), espessura 3,0cm, preparo manual</t>
  </si>
  <si>
    <t xml:space="preserve">T    O    T    A    L     </t>
  </si>
  <si>
    <t>PARAFUSO ROSCA SOBERBA ZINCADO CAB CHATA FENDA SIMPLES 3,8 X 30MM (1.1/4")</t>
  </si>
  <si>
    <t>PREFEITURA  UNIVERSITÁRIA</t>
  </si>
  <si>
    <t>S   E   R   V   I   Ç   O   S</t>
  </si>
  <si>
    <t>mão de Obra</t>
  </si>
  <si>
    <t xml:space="preserve">Leis Sociais </t>
  </si>
  <si>
    <t>SUBTOTAL (R$)</t>
  </si>
  <si>
    <t>BDI</t>
  </si>
  <si>
    <t>TOTAL (R$)</t>
  </si>
  <si>
    <t>Custo do material</t>
  </si>
  <si>
    <t>Unid.</t>
  </si>
  <si>
    <t xml:space="preserve">SINAPI - SISTEMA NACIONAL DE PESQUISA DE CUSTOS E ÍNDICES DA CONSTRUÇÃO CIVIL </t>
  </si>
  <si>
    <t>ENCARGOS SOCIAIS SOBRE PREÇOS DA MÃO-DE-OBRA HORISTA e MENSALISTA</t>
  </si>
  <si>
    <t xml:space="preserve">(COM DESONERAÇÃO) </t>
  </si>
  <si>
    <r>
      <t xml:space="preserve">UF: </t>
    </r>
    <r>
      <rPr>
        <b/>
        <sz val="11"/>
        <color indexed="8"/>
        <rFont val="Calibri"/>
        <family val="2"/>
      </rPr>
      <t>PARAÍBA</t>
    </r>
  </si>
  <si>
    <t>ENCARGOS SOCIAIS SOBRE A MÃO DE OBRA (COM DESONERAÇÃO)</t>
  </si>
  <si>
    <t xml:space="preserve">CÓDIGO </t>
  </si>
  <si>
    <t>DESCRIÇÃO</t>
  </si>
  <si>
    <r>
      <t>HORISTA</t>
    </r>
    <r>
      <rPr>
        <sz val="9"/>
        <color indexed="18"/>
        <rFont val="Calibri"/>
        <family val="2"/>
      </rPr>
      <t xml:space="preserve"> </t>
    </r>
    <r>
      <rPr>
        <sz val="8"/>
        <color indexed="18"/>
        <rFont val="Calibri"/>
        <family val="2"/>
      </rPr>
      <t>%</t>
    </r>
  </si>
  <si>
    <r>
      <t>MENSALISTA</t>
    </r>
    <r>
      <rPr>
        <sz val="9"/>
        <color indexed="18"/>
        <rFont val="Calibri"/>
        <family val="2"/>
      </rPr>
      <t xml:space="preserve"> </t>
    </r>
    <r>
      <rPr>
        <sz val="8"/>
        <color indexed="18"/>
        <rFont val="Calibri"/>
        <family val="2"/>
      </rPr>
      <t>%</t>
    </r>
  </si>
  <si>
    <r>
      <t>GRUPO</t>
    </r>
    <r>
      <rPr>
        <sz val="9"/>
        <color indexed="18"/>
        <rFont val="Calibri"/>
        <family val="2"/>
      </rPr>
      <t xml:space="preserve"> </t>
    </r>
    <r>
      <rPr>
        <sz val="9"/>
        <color indexed="53"/>
        <rFont val="Calibri"/>
        <family val="2"/>
      </rPr>
      <t>A</t>
    </r>
  </si>
  <si>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</si>
  <si>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</si>
  <si>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</si>
  <si>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</si>
  <si>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</si>
  <si>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</si>
  <si>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</si>
  <si>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</si>
  <si>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</si>
  <si>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</si>
  <si>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</si>
  <si>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</si>
  <si>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</si>
  <si>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</si>
  <si>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</si>
  <si>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</si>
  <si>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</si>
  <si>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</si>
  <si>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</si>
  <si>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dos Encargos Sociais Básicos</t>
  </si>
  <si>
    <r>
      <t>GRUPO</t>
    </r>
    <r>
      <rPr>
        <sz val="9"/>
        <color indexed="18"/>
        <rFont val="Calibri"/>
        <family val="2"/>
      </rPr>
      <t xml:space="preserve"> </t>
    </r>
    <r>
      <rPr>
        <sz val="9"/>
        <color indexed="53"/>
        <rFont val="Calibri"/>
        <family val="2"/>
      </rPr>
      <t>B</t>
    </r>
  </si>
  <si>
    <t xml:space="preserve">B1 </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</si>
  <si>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</si>
  <si>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</si>
  <si>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</si>
  <si>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</si>
  <si>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</si>
  <si>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</si>
  <si>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</si>
  <si>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</si>
  <si>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</si>
  <si>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</si>
  <si>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</si>
  <si>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</si>
  <si>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</si>
  <si>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</si>
  <si>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</si>
  <si>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</si>
  <si>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</si>
  <si>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</si>
  <si>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</si>
  <si>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B</t>
  </si>
  <si>
    <t>Total de Encargos Sociais que recebem incidências de A</t>
  </si>
  <si>
    <r>
      <t>GRUPO</t>
    </r>
    <r>
      <rPr>
        <sz val="9"/>
        <color indexed="18"/>
        <rFont val="Calibri"/>
        <family val="2"/>
      </rPr>
      <t xml:space="preserve"> </t>
    </r>
    <r>
      <rPr>
        <sz val="9"/>
        <color indexed="53"/>
        <rFont val="Calibri"/>
        <family val="2"/>
      </rPr>
      <t>C</t>
    </r>
  </si>
  <si>
    <t>C1</t>
  </si>
  <si>
    <t>Aviso Prévio Indenizado</t>
  </si>
  <si>
    <t>C2</t>
  </si>
  <si>
    <t>Aviso Prévio Trabalhado</t>
  </si>
  <si>
    <t>C3</t>
  </si>
  <si>
    <t>Férias Indenizadas</t>
  </si>
  <si>
    <t>C4</t>
  </si>
  <si>
    <t>Depósito Rescisão Sem Justa Causa</t>
  </si>
  <si>
    <t>C5</t>
  </si>
  <si>
    <t>Indenização Adicional</t>
  </si>
  <si>
    <t>C</t>
  </si>
  <si>
    <t>Total de Encargos Sociais que não recebem incidências de A</t>
  </si>
  <si>
    <r>
      <t>GRUPO</t>
    </r>
    <r>
      <rPr>
        <sz val="9"/>
        <color indexed="18"/>
        <rFont val="Calibri"/>
        <family val="2"/>
      </rPr>
      <t xml:space="preserve"> </t>
    </r>
    <r>
      <rPr>
        <sz val="9"/>
        <color indexed="53"/>
        <rFont val="Calibri"/>
        <family val="2"/>
      </rPr>
      <t>D</t>
    </r>
  </si>
  <si>
    <t>D1</t>
  </si>
  <si>
    <t>Reincidência de Grupo A sobre Grupo B</t>
  </si>
  <si>
    <t>D2</t>
  </si>
  <si>
    <t>Reincidência de Grupo A sobre Aviso Prévio Trabalhado e Reincidência do FGTS sobre Aviso Prévio Indenizado</t>
  </si>
  <si>
    <t>D</t>
  </si>
  <si>
    <t>Total de Reincidências de um grupo sobre o outro</t>
  </si>
  <si>
    <r>
      <t>*GRUPO</t>
    </r>
    <r>
      <rPr>
        <sz val="9"/>
        <color indexed="18"/>
        <rFont val="Calibri"/>
        <family val="2"/>
      </rPr>
      <t xml:space="preserve"> </t>
    </r>
    <r>
      <rPr>
        <sz val="9"/>
        <color indexed="53"/>
        <rFont val="Calibri"/>
        <family val="2"/>
      </rPr>
      <t>E</t>
    </r>
  </si>
  <si>
    <t>E1</t>
  </si>
  <si>
    <t xml:space="preserve">E </t>
  </si>
  <si>
    <t>Total dos Encargos Sociais Complementares</t>
  </si>
  <si>
    <t>TOTAL(A+B+C+D+E)</t>
  </si>
  <si>
    <t>OBS: *Grupo E deverá ser apropriado como item do custo direto</t>
  </si>
  <si>
    <t>Fonte: Informação Dias de Chuva – INMET</t>
  </si>
  <si>
    <t>1-T</t>
  </si>
  <si>
    <t>TAXA DE BDI (%) ADOTADA</t>
  </si>
  <si>
    <t>Tributos (T)</t>
  </si>
  <si>
    <t>Lucro (L)</t>
  </si>
  <si>
    <t>Administração Central (AC)</t>
  </si>
  <si>
    <t>Despesas financeiras (DF)</t>
  </si>
  <si>
    <t>Seguros (S)</t>
  </si>
  <si>
    <t>Risco (R.)</t>
  </si>
  <si>
    <t>Garantia (G)</t>
  </si>
  <si>
    <t>COMPOSIÇÃO DO BDI PARA SERVIÇOS</t>
  </si>
  <si>
    <r>
      <t>BDI= ((1+(AC+S+R+G))X(1+DF)X(1+L))</t>
    </r>
    <r>
      <rPr>
        <sz val="12"/>
        <color indexed="8"/>
        <rFont val="Calibri"/>
        <family val="2"/>
      </rPr>
      <t xml:space="preserve">   -1</t>
    </r>
  </si>
  <si>
    <t>Bota fora (container estacionário)</t>
  </si>
  <si>
    <t>Retirada de telha cerâmica, aplicação de argamassa com aditivo impermeabilizante, reposição de telhas e substituição de telhas quebradas (até 50% da área)</t>
  </si>
  <si>
    <t>Remoção, lavagem e reassentamento de telha Maxiplac com reaproveitamento de 70% do material - com reposição total dos fixadores</t>
  </si>
  <si>
    <t>Revisão de cobertura com telha de fibrocimento ondulada 8 mm,  com reposição de 25% do material</t>
  </si>
  <si>
    <t>Revisão de cobertura com telha de fibrocimento ondulada 8 mm, com reposição de 10% de telha e madeira, e substituição total dos fixadores</t>
  </si>
  <si>
    <t>Revisão em coberturas com telhas tipo canalete 49 com ( 1 x 4,5 m) com reposição de 20% do material</t>
  </si>
  <si>
    <t>Remocao de manta asfaltica impermeabilizante</t>
  </si>
  <si>
    <t>Fornecimento e instalação de Alvenaria em tijolo ceramico furado 9x19x19cm, 1 vez (espessura 19 cm), assentado em argamassa traco 1:4 (cimento e areia media nao peneirada), preparo manual, junta 1 cm</t>
  </si>
  <si>
    <t>Fornecimento e instalação de Cobertura com telha colonial, excluindo madeiramento</t>
  </si>
  <si>
    <t>Fornecimento e instalação de Cobertura com telha de fibrocimento estrutural largura útil 49cm ou 44cm, incluso acessórios de fixação e vedação, excluindo madeiramento</t>
  </si>
  <si>
    <t>Fornecimento e instalação de Cobertura com telha de fibrocimento ondulada, espessura 8 mm, incluindo acessorios, excluindo madeiramento</t>
  </si>
  <si>
    <t>Fornecimento e instalação de Cobertura com telha ondulada de aluminio, espessura de 5 mm</t>
  </si>
  <si>
    <t>Fornecimento e instalação de Condutor para calha de beiral, de pvc, diametro 88 mm, incluindo conexoes e bracadeiras - fornecimento e colocacao</t>
  </si>
  <si>
    <t>Fornecimento e instalação de Cumeeira com telha ceramica embocada com argamassa traco 1:2:8 (cimento, cal e areia)</t>
  </si>
  <si>
    <t>Fornecimento e instalação de Cumeeira em perfil ondulado de alumínio</t>
  </si>
  <si>
    <t>Fornecimento e instalação de Cumeeira universal para telha de fibrocimento ondulada, incluso juntas de vedacao e acessorios de fixacao</t>
  </si>
  <si>
    <t>Fornecimento e instalação de Gradeado de caibros e ripas</t>
  </si>
  <si>
    <t>Fornecimento e instalação de Rufo em chapa de aco galvanizado numero 24, desenvolvimento de 25cm</t>
  </si>
  <si>
    <t>Fornecimento e instalação de Rufo em fibrocimento, incluso acessorios de fixacao e vedacao</t>
  </si>
  <si>
    <t>Execução de Emboco paulista (massa unica) traco 1:2:8 (cimento, cal e areia media), espessura 1,5cm, preparo manual da argamassa</t>
  </si>
  <si>
    <t>Execução de Chapisco traco 1:3 (cimento e areia media), espessura 0,5cm, incluso aditivo impermeabilizante, preparo mecanico da argamassa</t>
  </si>
  <si>
    <t>Execução de Impermeabilizacao calhas/lajes descoberta c/3 demaos vedapren preto, com fornecimento de material</t>
  </si>
  <si>
    <t>Fornecimento e instalação de Caibro de massaranduba aparelhada 3"x2"</t>
  </si>
  <si>
    <t xml:space="preserve">Fornecimento e instalação de Calha de beiral, semicircular de pvc, diametro 125 mm, incluindo cabeceiras, emendas, bocais, suportes e vedacoes, excluindo condutores </t>
  </si>
  <si>
    <t>Fornecimento de Macaranduba aparelhada 3" x 6"</t>
  </si>
  <si>
    <t>Fornecimento e instalação de Alvenaria em tijolo ceramico furado 10x20x20cm, 1/2 vez, assentado em argamassa traco 1:2:8 (cimento, cal e areia), juntas 12mm</t>
  </si>
  <si>
    <t>Fornecimento e instalação de Ripa de massaranduba aparelhada 1,5x4 cm</t>
  </si>
  <si>
    <t>Fornecimento e instalação de Terca de massaranduba aparelhada 3"x3" para cobertura de qualquer tipo</t>
  </si>
  <si>
    <t>Retirada de estrutura de madeira pontaleteada para telhas ceramicas ou de vidro</t>
  </si>
  <si>
    <t>Execução de impermeabilização de superfície com manta asfáltica protegida com filme de alumínio gofrado (de espessura 0,8mm), inclusa aplicação de emulsão asfáltica, e=3mm, com fornecimento de material</t>
  </si>
  <si>
    <t>COORDENÇÃO DE MANUTENÇÃO E CONSERVAÇÃO</t>
  </si>
  <si>
    <t>Demolicao manual de estrutura de concreto armado (RUFOS E ALGEROZ)</t>
  </si>
  <si>
    <t>Fornecimento e instalação de Calha em chapa de aco galvanizado numero 24, desenvolvimento de 100cm</t>
  </si>
  <si>
    <t>Fornecimento e instalação de Cobertura com telha de fibrocimento ondulada, espessura 6 mm, inclusas juntas de dilatacao e acessorios de fixacao,excluindo madeiramento</t>
  </si>
  <si>
    <t>Fornecimento e instalação de Estrutura Metálica, em tesouras ou treliças, para vãos de até 12m, excluindo telhamento metálico</t>
  </si>
  <si>
    <t>Fornecimento e instalação de Estrutura de madeira de lei primeira qualidade, serrada, nao aparelhada, para telhas onduladas</t>
  </si>
  <si>
    <t>Fornecimento e instalação de Estrutura de madeira de lei primeira qualidade, serrada, nao aparelhada, para telhas ceramicas</t>
  </si>
  <si>
    <t>Fornecimento e instalação de Tesoura completa em massaranduba aparelhada, para telhados com vaos de 3 a 6m</t>
  </si>
  <si>
    <t>Fornecimento e instalação de Tesoura completa em massaranduba aparelhada, para telhados com vaos de 6 a 8m</t>
  </si>
  <si>
    <t>Fornecimento e instalação de Tesoura completa em massaranduba aparelhada, para telhados com vaos de 8 a 10m</t>
  </si>
  <si>
    <t>Fornecimento e instalação de Tesoura completa em massaranduba aparelhada, para telhados com vaos de 10 a 12m</t>
  </si>
  <si>
    <t>Recolocacao de madeiramento de telhado, considerando reaproveitamento de material</t>
  </si>
  <si>
    <t>COBERTAS, IMPERMEABILIZAÇÕES E DRENAGEM</t>
  </si>
  <si>
    <t>1.10</t>
  </si>
  <si>
    <t>1.19</t>
  </si>
  <si>
    <t>1.20</t>
  </si>
  <si>
    <t>1.22</t>
  </si>
  <si>
    <t>1.24</t>
  </si>
  <si>
    <t>1.29</t>
  </si>
  <si>
    <t>1.30</t>
  </si>
  <si>
    <t>1.32</t>
  </si>
  <si>
    <t>1.37</t>
  </si>
  <si>
    <t>1.38</t>
  </si>
  <si>
    <t>1.39</t>
  </si>
  <si>
    <t>1.40</t>
  </si>
  <si>
    <t>1.41</t>
  </si>
  <si>
    <t>1.49</t>
  </si>
  <si>
    <t>1.50</t>
  </si>
  <si>
    <t>1.51</t>
  </si>
  <si>
    <t>Recolocacao de telhas ceramicas, considerando reaproveitamento de material</t>
  </si>
  <si>
    <t>Fornecimendo e instalação de Descidas d`água Pluviais em PVC de 100mm - inclusive conexões</t>
  </si>
  <si>
    <t>Fornecimendo e instalação de Descidas d`água Pluviais em PVC de 150mm - inclusive conexões</t>
  </si>
  <si>
    <t xml:space="preserve">Rufo em concreto armado e=5cm </t>
  </si>
  <si>
    <t>1.57</t>
  </si>
  <si>
    <t>Fornecimento de Macaranduba aparelhada de 3" x4 1/2"</t>
  </si>
  <si>
    <t xml:space="preserve">Composição do BDI no termo do Acórdão 2622/2013  do TCU </t>
  </si>
  <si>
    <t>PLANILHA DE COMPOSIÇÃO DE ENCARGOS SOCIAIS SOBRE A MÃO DE OBRA (COM DESONERAÇÃO)  - SETEMBRO 2016</t>
  </si>
  <si>
    <t>LOCAL: CAMPUS I, II, II E IV - UFPB</t>
  </si>
  <si>
    <t>OBRA: SERVIÇOS PARA MANUTENÇÃO DAS COBERTAS DAS EDIFICAÇÕES DA UFPB NOS CAMPUS I, II, III E IV</t>
  </si>
  <si>
    <t>CODIGO
SINAPI</t>
  </si>
  <si>
    <t>COMP. 7.10</t>
  </si>
  <si>
    <t>COMP. 7.11</t>
  </si>
  <si>
    <t>COMP. 7.12</t>
  </si>
  <si>
    <t>COMP. 7.13</t>
  </si>
  <si>
    <t>COMP. 7.14</t>
  </si>
  <si>
    <t>COMP. 10.7</t>
  </si>
  <si>
    <t>COMP. 10.8</t>
  </si>
  <si>
    <t>COMP. 4.4</t>
  </si>
  <si>
    <t>COMP. 2.9</t>
  </si>
  <si>
    <t>COMP. 2.8</t>
  </si>
  <si>
    <t>ANEXO VII - PLANILHA DE FORMAÇÃO DE PREÇOS</t>
  </si>
  <si>
    <t>Preço
Total</t>
  </si>
  <si>
    <r>
      <t>m</t>
    </r>
    <r>
      <rPr>
        <vertAlign val="superscript"/>
        <sz val="12"/>
        <rFont val="Calibri"/>
        <family val="2"/>
        <scheme val="minor"/>
      </rPr>
      <t>3</t>
    </r>
  </si>
  <si>
    <t>Preço Unitário
C/ BDI</t>
  </si>
  <si>
    <t>(R$)</t>
  </si>
  <si>
    <t>M    A    T    E    R    I    A    L       +      M    Ã    O   -   D   E   -   O   B   R   A</t>
  </si>
  <si>
    <t>(%)</t>
  </si>
  <si>
    <t>R$/M²</t>
  </si>
  <si>
    <t>P   R   E   Ç   O        M  É  D  I  O         P   O   R         Á  R  E  A       D  E      C  O  B  E  R  T  A</t>
  </si>
  <si>
    <t>E     N    C    A    R    G    O    S          S   O   C   I   A   I   S        (  V  A  L  O  R     A  D  O  T  A  D  O      P  E  L  A        A  D M  I  N  I  S  T  R  A  Ç  Ã  O  )</t>
  </si>
  <si>
    <t>B    D     I           (  A  L  Í  Q  U  O  T  A       A  D  O  T  A  D  A      P  E  L  A        A  D M  I  N  I  S  T  R  A  Ç  Ã  O  )</t>
  </si>
  <si>
    <t>Á    R    E    A          D  E         I  N  T  E  R  V  E  N  Ç  Ã  O</t>
  </si>
  <si>
    <t>Ilmo. Sr. Pregoeiro</t>
  </si>
  <si>
    <t>ITEM</t>
  </si>
  <si>
    <t>ESPECIFICAÇÃO</t>
  </si>
  <si>
    <t>UND</t>
  </si>
  <si>
    <t>QTD</t>
  </si>
  <si>
    <t>PREÇO UNIT (R$)</t>
  </si>
  <si>
    <t>PREÇO TOTAL (R$)</t>
  </si>
  <si>
    <t>1.Declaramos ainda que nos preços cotados estão incluídos todas as despesas, tributos e encargos de qualquer natureza incidentes sobre o objeto deste Pregão.</t>
  </si>
  <si>
    <t>2. Prazo de entrega: conforme o edital.</t>
  </si>
  <si>
    <t>3. Prazo de validade da proposta é de 90 (noventa) dias, contados da data fixada para entrega das propostas.</t>
  </si>
  <si>
    <t>4.Declaramos que aceitamos e concordamos plenamente com todos os termos deste Edital e seus anexos e de que temos total conhecimento de todas as condições neles contidas.</t>
  </si>
  <si>
    <t>Atenciosamente,</t>
  </si>
  <si>
    <t>Rua Ceará, 172, Guararapes, Jaboatão dos Guararapes - Pernambuco - Brasil</t>
  </si>
  <si>
    <t>CEP: 54.325-590</t>
  </si>
  <si>
    <r>
      <t xml:space="preserve">Fone: (81) 3093-4013             E-mail: </t>
    </r>
    <r>
      <rPr>
        <b/>
        <u/>
        <sz val="11"/>
        <color indexed="30"/>
        <rFont val="Times New Roman"/>
        <family val="1"/>
      </rPr>
      <t xml:space="preserve">contatoaof@gmail.com </t>
    </r>
  </si>
  <si>
    <t>CNPJ: 19.827.805/0001-31</t>
  </si>
  <si>
    <t>Obra: Serviços de Manutenção preventiva e corretiva HULW-UFPB/EBSERH</t>
  </si>
  <si>
    <t>Códigos</t>
  </si>
  <si>
    <t>M3</t>
  </si>
  <si>
    <t>Container estacionário(5m³)</t>
  </si>
  <si>
    <t>ARGAMASSA CIMENTO/AREIA 1:4 - PREPARO MANUAL - P</t>
  </si>
  <si>
    <t>BLOCO CERÂMICO VEDAÇÃO 8 FUROS - 9 X 19 X 19 CM</t>
  </si>
  <si>
    <t>TIJOLO CERAMICO FURADO 8 FUROS 9 X 19 X 19CM</t>
  </si>
  <si>
    <t>SERVENTE</t>
  </si>
  <si>
    <t>ARGAMASSA TRACO 1:2:8 (CIMENTO, CAL E AREIA SEM PENEIRAR), PREPAR O MANUAL</t>
  </si>
  <si>
    <t>TUBO PVC SERIE NORMAL - ESGOTO PREDIAL DN 100MM - NBR 5688</t>
  </si>
  <si>
    <t>EMULSAO ASFALTICA COM ELASTOMERO</t>
  </si>
  <si>
    <t>MANTA IMPERMEABILIZANTE A BASE DE ASFALTO MODIFICADO C/ ELASTOMEROS DESBS TIPO TORODIM ALUMINIO E = 3MM VIAPOL OU EQUIV</t>
  </si>
  <si>
    <t>PREGÃO SRP Nº 11/2016</t>
  </si>
  <si>
    <t>Serviços de Manutenção de Cobertas, Impermeabilização e Drenagem, com fornecimento de materiais, no âmbito dos Campi I, II, III e IV da UFPB, em seus diversos Centros de Ensi-no.</t>
  </si>
  <si>
    <t>PLANILHA DE COMPOSIÇÃO DE ENCARGOS SOCIAIS SOBRE A MÃO DE OBRA (COM DESONERAÇÃO)  - MARÇO 2016</t>
  </si>
  <si>
    <t>ARGAMASSA TRACO 1:3 (CIMENTO E AREIA MEDIA PENEIRADA), PREPARO MECANICO</t>
  </si>
  <si>
    <t>HASTE RETA PARA GANCHO DE FERRO GALVANIZADO, COM ROSCA 1/4 " X 30 CM PARA FIXACAO DE TELHA METALICA, INCLUI PORCA E ARRUELAS DE VEDACAÇÃO</t>
  </si>
  <si>
    <t xml:space="preserve">TELHA DE ACO ZINCADO ONDULADA, A = *17* MM, E = 0,5 MM, SEM PINTURA </t>
  </si>
  <si>
    <t xml:space="preserve"> M2 </t>
  </si>
  <si>
    <t xml:space="preserve"> CARPINTEIRO DE FORMAS </t>
  </si>
  <si>
    <t xml:space="preserve"> SERVENTE </t>
  </si>
  <si>
    <t xml:space="preserve">PECA DE MADEIRA LEI APARELHADA 3 x 3" (7,5 x 7,5cm) </t>
  </si>
  <si>
    <t xml:space="preserve">PREGO 18 x 27 (2 ½" x 10) </t>
  </si>
  <si>
    <t xml:space="preserve"> TELHA DE FIBROCIMENTO ONDULADA 8MM (3,70 x 1,06 m) </t>
  </si>
  <si>
    <t xml:space="preserve">FIXADOR DE ABA PARA TELHA DE FIBROCIMENTO </t>
  </si>
  <si>
    <t xml:space="preserve"> m </t>
  </si>
  <si>
    <t xml:space="preserve"> kg </t>
  </si>
  <si>
    <t xml:space="preserve"> m2 </t>
  </si>
  <si>
    <t xml:space="preserve"> CARPINTEIRO DE FORMAS</t>
  </si>
  <si>
    <t xml:space="preserve">TELHA DE FIBROCIMENTO MAXIPLAC 8MM (3,7 x 1,06 m) </t>
  </si>
  <si>
    <t>PARAFUSO ZINCADO COM ROSCA SOBERBA 5/16" x 180mm P/ FIXAÇÃO DE TELHA FIBROCIMENTO</t>
  </si>
  <si>
    <t xml:space="preserve"> FIXADOR DE ABA PARA TELHA DE FIBROCIMENTO </t>
  </si>
  <si>
    <t xml:space="preserve"> TELHADISTA </t>
  </si>
  <si>
    <t>ARGAMASSA TRAÇO 1:2:8 (CIMENTO, CAL E AREIA MÉDIA) PARA EMBOÇO/MASSA ÚNICA/ASSENTAMENTO DE ALVENARIA DE VEDAÇÃO, PREPARO MECÂNICO COM MISTURADOR DE EIXO HORIZONTAL DE 300 KG. AF_06/2014</t>
  </si>
  <si>
    <t>CUMEEIRA PARA TELHA CERAMICA, COMPRIMENTO DE *41* CM, RENDIMENTO DE *3* TELHAS/M</t>
  </si>
  <si>
    <t xml:space="preserve"> M3</t>
  </si>
  <si>
    <t>CONJUNTO ARRUELAS DE VEDACAO 5/16" PARA TELHA FIBROCIMENTO (UMA ARRUELA METALICA E UMA ARRUELA PVC - CONICAS)</t>
  </si>
  <si>
    <t>PARAFUSO ZINCADO ROSCA SOBERBA, CABECA SEXTAVADA, 5/16 " X 230 MM, PARA FIXACAO DE TELHA EM MADEIRA</t>
  </si>
  <si>
    <t>cj</t>
  </si>
  <si>
    <t xml:space="preserve">CUMEEIRA PARA TELHA FIBROCIMENTO ONDULADA E=6MM COMPRIMENTO 1100 MM </t>
  </si>
  <si>
    <t>CONJUNTO ARRUELAS DE VEDACAO 5/16" PARA TELHA ALUMÍNIO (UMA ARRUELA METALICA E UMA ARRUELA PVC - CONICAS)</t>
  </si>
  <si>
    <t>PARAFUSO ZINCADO ROSCA SOBERBA, CABECA SEXTAVADA, 5/16 " X 230 MM, PARA FIXACAO DE TELHA EM ESQ</t>
  </si>
  <si>
    <t xml:space="preserve">CUMEEIRA PERFIL ONDULADO ALUMÍNIO COMPRIMENTO 1100 MM </t>
  </si>
  <si>
    <r>
      <t xml:space="preserve">TOTAL </t>
    </r>
    <r>
      <rPr>
        <b/>
        <sz val="9"/>
        <rFont val="Arial"/>
        <family val="2"/>
      </rPr>
      <t xml:space="preserve"> ..............................................................................................................................................(R$)</t>
    </r>
  </si>
  <si>
    <t xml:space="preserve">CARPINTEIRO DE FORMAS </t>
  </si>
  <si>
    <t xml:space="preserve"> AJUDANTE DE CARPINTEIRO </t>
  </si>
  <si>
    <t xml:space="preserve">PREGO POLIDO COM CABECA 18 X 27 </t>
  </si>
  <si>
    <t>MADEIRA SERRADA NÃO APARELHADA DE MAÇARAMDUBA, ANGELIM OU EQUIVALENTE DA REGIÃO</t>
  </si>
  <si>
    <t xml:space="preserve"> AJUDANTE DE CARPINTEIRO</t>
  </si>
  <si>
    <t>PEÇA DE MADEIRA SERRADA E APARELHADA 3X6" MAÇARANDUBA</t>
  </si>
  <si>
    <t>PREGO DE AÇO 18 X 30</t>
  </si>
  <si>
    <t>PEÇA DE MADEIRA SERRADA E APARELHADA 3X4" 1/2" MAÇARANDUBA</t>
  </si>
  <si>
    <t xml:space="preserve">RIPA DE MADEIRA APARELHADA *1,5 X 5* CM, MACARANDUBA, ANGELIM OU EQUIVALENTE DA REGIAO </t>
  </si>
  <si>
    <t xml:space="preserve">RUFO INTERNO/EXTERNO DE CHAPA DE ACO GALVANIZADA NUM 24, CORTE 25 CM (COLETADO CAIXA) </t>
  </si>
  <si>
    <t>PECA DE MADEIRA APARELHADA (3 X 5 ") MACARANDUBA</t>
  </si>
  <si>
    <t>PECA DE MADEIRAAPARELHADA (3 X 3 ") MACARANDUBA</t>
  </si>
  <si>
    <t>TELHA CERAMICA NAO ESMALTADA TIPO CAPA-CANAL, DE 1A. QUALIDADE (COBERTURA DE *17* TELHAS POR M2)</t>
  </si>
  <si>
    <t>UND.</t>
  </si>
  <si>
    <t>un.</t>
  </si>
  <si>
    <t>FIXADOR DE ABA AUTOTRAVANTE PARA TELHA DE FIBROCIMENTO, TIPO CANALETE 90 OU KALHETAO</t>
  </si>
  <si>
    <t>TELHA DE FIBROCIMENTO TIPO CANALETE 49 OU KALHETA - 4m</t>
  </si>
  <si>
    <t>MARTELO DEMOLIDOR PNEUMATICO MANUAL, COM REDUCAO DE VIBRACAO, PESO DE 21 KG CR</t>
  </si>
  <si>
    <t>CAIBRO DE MADEIRA APARELHADA *6 X 8* CM, MACARANDUBA OU EQUIVALENTE DA REGIAO</t>
  </si>
  <si>
    <t>PARAFUSO ROSCA SOBERBA ZINCADO CAB CHATA FENDA SIMPLES 3,2 X 20MM (3/4") "</t>
  </si>
  <si>
    <t>BOCAL PVC MR AQUAPLUV BEIRAL D =125X88 MM</t>
  </si>
  <si>
    <t>CABECEIRA DIREITA PVC AQUAPLUV D = 125 MM</t>
  </si>
  <si>
    <t>CABECEIRA ESQUERDA PVC AQUAPLUV D = 125 MM</t>
  </si>
  <si>
    <t>CALHA PVC AQUAPLUV DN = 125 MM C/ 3,00 M DE COMPRIM=</t>
  </si>
  <si>
    <t>EMENDA MR PVC AQUAPLUV D = 125 MM</t>
  </si>
  <si>
    <t>SUPORTE ZINCADO DOBRADO AQUAPLUV (PVC-TIGRE)</t>
  </si>
  <si>
    <t>VEDACAO PVC AQUAPLUV D = 125 MM</t>
  </si>
  <si>
    <t>AFASTADOR P/ TELHA FIBROCIMENTO CANALETE 90 OU KALHETAO</t>
  </si>
  <si>
    <t>PARAFUSO ZINCADO - 5/16" X 250MM - P/ TELHA FIBROC CANALETE 49 - INCL BUCHA NYLON S-10</t>
  </si>
  <si>
    <t>TELHA FIBROCIMENTO MAXIPLAC OU ETERMAX 8MM - 3,70 X 1,06M</t>
  </si>
  <si>
    <t>BUCHA NYLON S-5</t>
  </si>
  <si>
    <t>BRACADEIRA PVC AQUAPLUV D = 88MM</t>
  </si>
  <si>
    <t>CONDUTOR PVC AQUAPLUV C=88 MM</t>
  </si>
  <si>
    <t>JOELHO PVC AQUAPLUV 60G D = 88 MM</t>
  </si>
  <si>
    <t>JOELHO PVC AQUAPLUV 90G D = 88 MM</t>
  </si>
  <si>
    <t>EMULSAO ASFALTICA COM ELASTOMEROS PARA IMPERMEABILIZACAO</t>
  </si>
  <si>
    <t>PREGO DE ACO 18 X 24</t>
  </si>
  <si>
    <t>CAIBRO DE MADEIRA NÃO APARELHADA *5 X58* CM</t>
  </si>
  <si>
    <t>RIPA DE MADEIRA NÃO APARELHADA *1,5 X 5* CM</t>
  </si>
  <si>
    <t>IMPERMEABILIZANTE P/ CONCRETO E ARGAMASSA TP VEDACIT OTTO BAUMGART OU MARCA EQUIVALENTE</t>
  </si>
  <si>
    <t>CONCRETO FCK=15MPA CONTROLE C ,EXCLUINDO O LANCAMENTO, PREPARO COM BETONEIRA, UTILIZANDO BRITA 1 E 2, (CONFORME NBR 6118, PERMITIDO APENAS PARA FUNDAÇÕES)</t>
  </si>
  <si>
    <t>kg</t>
  </si>
  <si>
    <t>l</t>
  </si>
  <si>
    <t>ARAME RECOZIDO 18 AWG</t>
  </si>
  <si>
    <t xml:space="preserve">MADERITE COMPENSADO RESINADO 1,10 x 2,20m x 12mm </t>
  </si>
  <si>
    <t>DESMOLDANTE</t>
  </si>
  <si>
    <t>PREGO 18 x 27 (2 ½" x 10)</t>
  </si>
  <si>
    <t>AÇO CA 50 (FINO) - 6,3 mm (0,245 kg/m)</t>
  </si>
  <si>
    <t>SERRALHEIRO</t>
  </si>
  <si>
    <t>MAQUINA SOLDA</t>
  </si>
  <si>
    <t>CANTONEIRA ACO ABAS IGUAIS (QUALQUER BITOLA) 3/4" X 1/8"</t>
  </si>
  <si>
    <t>CANTONEIRA ACO ABAS IGUAIS (QUALQUER BITOLA) 1" X 1/8"</t>
  </si>
  <si>
    <t>COMPOSIÇÕES</t>
  </si>
  <si>
    <r>
      <t xml:space="preserve">   A Empresa </t>
    </r>
    <r>
      <rPr>
        <b/>
        <sz val="11"/>
        <color theme="1"/>
        <rFont val="Calibri"/>
        <family val="2"/>
        <scheme val="minor"/>
      </rPr>
      <t>AOF Comércio &amp; Serviços Eireli - ME</t>
    </r>
    <r>
      <rPr>
        <sz val="11"/>
        <color theme="1"/>
        <rFont val="Calibri"/>
        <family val="2"/>
        <scheme val="minor"/>
      </rPr>
      <t>, inscrita no CNPJ: 19.827.805/0001-31, representada pela Srª Ana Paula Gonçalves da Silva, abaixo assinado, propõe a Prefeitura Universitária - UFPB, o fornecimento dos produtos abaixo indicado, obedecendo à todas as exigências que constam no Termo de Referência do Edital em questão, nas seguintes condições:</t>
    </r>
  </si>
  <si>
    <t>PROPOSTA COMERCIAL</t>
  </si>
  <si>
    <t>O valor TOTAL da proposta é de R$ 3.238.500,00 ( Três milhões e duzentos e trinta e oito mil e quinhentos reais).</t>
  </si>
  <si>
    <t>PREGÃO ELETRÔNICO SRP UFPB/CPL-PU 11/2016 UASG: 153066 - PREFEITURA UNIVERSITÁRIA DA UFPB</t>
  </si>
  <si>
    <t>Jaboatão dos Guararapes - PE, 07 de dezembro de 2016.</t>
  </si>
</sst>
</file>

<file path=xl/styles.xml><?xml version="1.0" encoding="utf-8"?>
<styleSheet xmlns="http://schemas.openxmlformats.org/spreadsheetml/2006/main">
  <numFmts count="6">
    <numFmt numFmtId="43" formatCode="_-* #,##0.00_-;\-* #,##0.00_-;_-* &quot;-&quot;??_-;_-@_-"/>
    <numFmt numFmtId="164" formatCode="_(&quot;R$&quot;* #,##0.00_);_(&quot;R$&quot;* \(#,##0.00\);_(&quot;R$&quot;* &quot;-&quot;??_);_(@_)"/>
    <numFmt numFmtId="165" formatCode="_(* #,##0.00_);_(* \(#,##0.00\);_(* &quot;-&quot;??_);_(@_)"/>
    <numFmt numFmtId="166" formatCode="0.000"/>
    <numFmt numFmtId="167" formatCode="_(* #,##0.0000_);_(* \(#,##0.0000\);_(* &quot;-&quot;??_);_(@_)"/>
    <numFmt numFmtId="168" formatCode="_-* #,##0.0000_-;\-* #,##0.0000_-;_-* &quot;-&quot;????_-;_-@_-"/>
  </numFmts>
  <fonts count="51">
    <font>
      <sz val="11"/>
      <color theme="1"/>
      <name val="Calibri"/>
      <family val="2"/>
      <scheme val="minor"/>
    </font>
    <font>
      <sz val="11"/>
      <color theme="1"/>
      <name val="Calibri"/>
      <family val="2"/>
      <scheme val="minor"/>
    </font>
    <font>
      <sz val="10"/>
      <name val="Times New Roman"/>
      <family val="1"/>
    </font>
    <font>
      <sz val="10"/>
      <name val="Times New Roman"/>
      <family val="1"/>
    </font>
    <font>
      <b/>
      <sz val="11"/>
      <color theme="1"/>
      <name val="Calibri"/>
      <family val="2"/>
      <scheme val="minor"/>
    </font>
    <font>
      <sz val="10"/>
      <name val="Times New Roman"/>
      <family val="1"/>
    </font>
    <font>
      <b/>
      <sz val="9"/>
      <color indexed="81"/>
      <name val="Tahoma"/>
      <family val="2"/>
    </font>
    <font>
      <sz val="9"/>
      <color indexed="81"/>
      <name val="Tahoma"/>
      <family val="2"/>
    </font>
    <font>
      <b/>
      <sz val="10"/>
      <name val="Arial"/>
      <family val="2"/>
    </font>
    <font>
      <sz val="8"/>
      <name val="Times New Roman"/>
      <family val="1"/>
    </font>
    <font>
      <b/>
      <sz val="8"/>
      <name val="Times New Roman"/>
      <family val="1"/>
    </font>
    <font>
      <b/>
      <sz val="11"/>
      <color indexed="8"/>
      <name val="Calibri"/>
      <family val="2"/>
    </font>
    <font>
      <sz val="9"/>
      <color indexed="18"/>
      <name val="Calibri"/>
      <family val="2"/>
    </font>
    <font>
      <sz val="8"/>
      <color indexed="18"/>
      <name val="Calibri"/>
      <family val="2"/>
    </font>
    <font>
      <sz val="9"/>
      <color rgb="FFFF6500"/>
      <name val="Calibri"/>
      <family val="2"/>
      <scheme val="minor"/>
    </font>
    <font>
      <sz val="9"/>
      <color indexed="53"/>
      <name val="Calibri"/>
      <family val="2"/>
    </font>
    <font>
      <sz val="11"/>
      <name val="Calibri"/>
      <family val="2"/>
      <scheme val="minor"/>
    </font>
    <font>
      <sz val="9"/>
      <name val="Calibri"/>
      <family val="2"/>
      <scheme val="minor"/>
    </font>
    <font>
      <b/>
      <sz val="11"/>
      <name val="Calibri"/>
      <family val="2"/>
      <scheme val="minor"/>
    </font>
    <font>
      <b/>
      <sz val="9"/>
      <name val="Calibri"/>
      <family val="2"/>
      <scheme val="minor"/>
    </font>
    <font>
      <sz val="10"/>
      <name val="Arial"/>
      <family val="2"/>
    </font>
    <font>
      <b/>
      <sz val="12"/>
      <name val="Tahoma"/>
      <family val="2"/>
    </font>
    <font>
      <sz val="9"/>
      <name val="Tahoma"/>
      <family val="2"/>
    </font>
    <font>
      <sz val="11"/>
      <color indexed="8"/>
      <name val="Calibri"/>
      <family val="2"/>
    </font>
    <font>
      <sz val="8"/>
      <color indexed="8"/>
      <name val="Calibri"/>
      <family val="2"/>
    </font>
    <font>
      <b/>
      <sz val="11"/>
      <name val="Arial"/>
      <family val="2"/>
    </font>
    <font>
      <b/>
      <sz val="9"/>
      <name val="Tahoma"/>
      <family val="2"/>
    </font>
    <font>
      <u/>
      <sz val="12"/>
      <color indexed="8"/>
      <name val="Calibri"/>
      <family val="2"/>
    </font>
    <font>
      <sz val="12"/>
      <color indexed="8"/>
      <name val="Calibri"/>
      <family val="2"/>
    </font>
    <font>
      <sz val="10"/>
      <name val="Calibri"/>
      <family val="2"/>
      <scheme val="minor"/>
    </font>
    <font>
      <b/>
      <sz val="13"/>
      <name val="Calibri"/>
      <family val="2"/>
      <scheme val="minor"/>
    </font>
    <font>
      <b/>
      <sz val="12"/>
      <name val="Calibri"/>
      <family val="2"/>
      <scheme val="minor"/>
    </font>
    <font>
      <sz val="12"/>
      <name val="Calibri"/>
      <family val="2"/>
      <scheme val="minor"/>
    </font>
    <font>
      <u/>
      <sz val="12"/>
      <name val="Calibri"/>
      <family val="2"/>
      <scheme val="minor"/>
    </font>
    <font>
      <vertAlign val="superscript"/>
      <sz val="12"/>
      <name val="Calibri"/>
      <family val="2"/>
      <scheme val="minor"/>
    </font>
    <font>
      <b/>
      <i/>
      <sz val="12"/>
      <name val="Calibri"/>
      <family val="2"/>
      <scheme val="minor"/>
    </font>
    <font>
      <b/>
      <i/>
      <sz val="22"/>
      <name val="Calibri"/>
      <family val="2"/>
      <scheme val="minor"/>
    </font>
    <font>
      <b/>
      <i/>
      <sz val="14"/>
      <name val="Calibri"/>
      <family val="2"/>
      <scheme val="minor"/>
    </font>
    <font>
      <b/>
      <sz val="11"/>
      <color indexed="8"/>
      <name val="Calibri"/>
      <family val="2"/>
      <scheme val="minor"/>
    </font>
    <font>
      <b/>
      <sz val="16"/>
      <color theme="1"/>
      <name val="Calibri"/>
      <family val="2"/>
      <scheme val="minor"/>
    </font>
    <font>
      <b/>
      <sz val="9"/>
      <name val="Arial"/>
      <family val="2"/>
    </font>
    <font>
      <sz val="9"/>
      <name val="Arial"/>
      <family val="2"/>
    </font>
    <font>
      <b/>
      <sz val="11"/>
      <color rgb="FF0070C0"/>
      <name val="Times New Roman"/>
      <family val="1"/>
    </font>
    <font>
      <b/>
      <u/>
      <sz val="11"/>
      <color indexed="30"/>
      <name val="Times New Roman"/>
      <family val="1"/>
    </font>
    <font>
      <sz val="8"/>
      <name val="Arial"/>
      <family val="2"/>
    </font>
    <font>
      <sz val="6"/>
      <name val="Arial"/>
      <family val="2"/>
    </font>
    <font>
      <sz val="8"/>
      <color theme="1"/>
      <name val="Arial"/>
      <family val="2"/>
    </font>
    <font>
      <b/>
      <sz val="20"/>
      <name val="Times New Roman"/>
      <family val="1"/>
    </font>
    <font>
      <b/>
      <sz val="14"/>
      <color theme="1"/>
      <name val="Calibri"/>
      <family val="2"/>
      <scheme val="minor"/>
    </font>
    <font>
      <b/>
      <sz val="24"/>
      <color theme="1"/>
      <name val="Calibri"/>
      <family val="2"/>
      <scheme val="minor"/>
    </font>
    <font>
      <b/>
      <i/>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indexed="9"/>
        <bgColor indexed="64"/>
      </patternFill>
    </fill>
    <fill>
      <patternFill patternType="solid">
        <fgColor rgb="FFC5BE97"/>
        <bgColor indexed="64"/>
      </patternFill>
    </fill>
    <fill>
      <patternFill patternType="solid">
        <fgColor rgb="FFC0C0C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3" tint="0.59999389629810485"/>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indexed="64"/>
      </top>
      <bottom style="medium">
        <color indexed="64"/>
      </bottom>
      <diagonal/>
    </border>
  </borders>
  <cellStyleXfs count="23">
    <xf numFmtId="0" fontId="0" fillId="0" borderId="0"/>
    <xf numFmtId="0" fontId="2" fillId="0" borderId="0"/>
    <xf numFmtId="164" fontId="3" fillId="0" borderId="0" applyFont="0" applyFill="0" applyBorder="0" applyAlignment="0" applyProtection="0"/>
    <xf numFmtId="164" fontId="3" fillId="0" borderId="0" applyFont="0" applyFill="0" applyBorder="0" applyAlignment="0" applyProtection="0"/>
    <xf numFmtId="0" fontId="3" fillId="0" borderId="0"/>
    <xf numFmtId="0" fontId="1"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5" fillId="0" borderId="0"/>
    <xf numFmtId="9" fontId="2"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0" fillId="0" borderId="0"/>
    <xf numFmtId="0" fontId="23" fillId="0" borderId="0"/>
    <xf numFmtId="0" fontId="20" fillId="0" borderId="0"/>
    <xf numFmtId="0" fontId="20" fillId="0" borderId="0"/>
    <xf numFmtId="9" fontId="2" fillId="0" borderId="0" applyFont="0" applyFill="0" applyBorder="0" applyAlignment="0" applyProtection="0"/>
    <xf numFmtId="43" fontId="1" fillId="0" borderId="0" applyFont="0" applyFill="0" applyBorder="0" applyAlignment="0" applyProtection="0"/>
  </cellStyleXfs>
  <cellXfs count="295">
    <xf numFmtId="0" fontId="0" fillId="0" borderId="0" xfId="0"/>
    <xf numFmtId="0" fontId="0" fillId="0" borderId="0" xfId="0" applyAlignment="1">
      <alignment horizontal="center"/>
    </xf>
    <xf numFmtId="0" fontId="2" fillId="2" borderId="0" xfId="15" applyFill="1"/>
    <xf numFmtId="0" fontId="2" fillId="0" borderId="0" xfId="1"/>
    <xf numFmtId="0" fontId="2" fillId="0" borderId="0" xfId="1" applyFill="1"/>
    <xf numFmtId="0" fontId="2" fillId="0" borderId="23" xfId="1" applyBorder="1" applyAlignment="1">
      <alignment horizontal="center"/>
    </xf>
    <xf numFmtId="0" fontId="2" fillId="0" borderId="24" xfId="1" applyBorder="1" applyAlignment="1">
      <alignment horizontal="center"/>
    </xf>
    <xf numFmtId="0" fontId="2" fillId="0" borderId="22" xfId="1" applyBorder="1" applyAlignment="1">
      <alignment horizontal="center"/>
    </xf>
    <xf numFmtId="0" fontId="16" fillId="0" borderId="21" xfId="1" applyFont="1" applyBorder="1" applyAlignment="1">
      <alignment horizontal="center"/>
    </xf>
    <xf numFmtId="0" fontId="17" fillId="0" borderId="15" xfId="1" applyFont="1" applyBorder="1"/>
    <xf numFmtId="2" fontId="17" fillId="0" borderId="15" xfId="1" applyNumberFormat="1" applyFont="1" applyBorder="1"/>
    <xf numFmtId="2" fontId="17" fillId="0" borderId="20" xfId="1" applyNumberFormat="1" applyFont="1" applyBorder="1"/>
    <xf numFmtId="0" fontId="16" fillId="0" borderId="17" xfId="1" applyFont="1" applyBorder="1" applyAlignment="1">
      <alignment horizontal="center"/>
    </xf>
    <xf numFmtId="0" fontId="17" fillId="0" borderId="5" xfId="1" applyFont="1" applyBorder="1"/>
    <xf numFmtId="2" fontId="17" fillId="0" borderId="5" xfId="1" applyNumberFormat="1" applyFont="1" applyBorder="1"/>
    <xf numFmtId="2" fontId="17" fillId="0" borderId="16" xfId="1" applyNumberFormat="1" applyFont="1" applyBorder="1"/>
    <xf numFmtId="0" fontId="18" fillId="0" borderId="30" xfId="1" applyFont="1" applyBorder="1" applyAlignment="1">
      <alignment horizontal="center"/>
    </xf>
    <xf numFmtId="0" fontId="19" fillId="0" borderId="18" xfId="1" applyFont="1" applyBorder="1"/>
    <xf numFmtId="2" fontId="19" fillId="0" borderId="18" xfId="1" applyNumberFormat="1" applyFont="1" applyBorder="1"/>
    <xf numFmtId="2" fontId="19" fillId="0" borderId="31" xfId="1" applyNumberFormat="1" applyFont="1" applyBorder="1"/>
    <xf numFmtId="0" fontId="17" fillId="0" borderId="20" xfId="1" applyFont="1" applyBorder="1"/>
    <xf numFmtId="2" fontId="19" fillId="3" borderId="24" xfId="1" applyNumberFormat="1" applyFont="1" applyFill="1" applyBorder="1"/>
    <xf numFmtId="2" fontId="19" fillId="3" borderId="22" xfId="1" applyNumberFormat="1" applyFont="1" applyFill="1" applyBorder="1"/>
    <xf numFmtId="0" fontId="2" fillId="0" borderId="0" xfId="1" applyAlignment="1">
      <alignment horizontal="center"/>
    </xf>
    <xf numFmtId="0" fontId="2" fillId="2" borderId="9" xfId="15" applyFill="1" applyBorder="1" applyAlignment="1"/>
    <xf numFmtId="0" fontId="2" fillId="2" borderId="0" xfId="15" applyFill="1" applyBorder="1" applyAlignment="1"/>
    <xf numFmtId="0" fontId="2" fillId="2" borderId="10" xfId="15" applyFill="1" applyBorder="1" applyAlignment="1"/>
    <xf numFmtId="0" fontId="2" fillId="2" borderId="11" xfId="15" applyFill="1" applyBorder="1" applyAlignment="1"/>
    <xf numFmtId="0" fontId="2" fillId="2" borderId="12" xfId="15" applyFill="1" applyBorder="1" applyAlignment="1"/>
    <xf numFmtId="0" fontId="2" fillId="2" borderId="13" xfId="15" applyFill="1" applyBorder="1" applyAlignment="1"/>
    <xf numFmtId="0" fontId="20" fillId="2" borderId="0" xfId="17" applyFill="1"/>
    <xf numFmtId="0" fontId="26" fillId="2" borderId="4" xfId="20" applyFont="1" applyFill="1" applyBorder="1" applyAlignment="1">
      <alignment vertical="center" wrapText="1"/>
    </xf>
    <xf numFmtId="0" fontId="24" fillId="2" borderId="2" xfId="18" applyFont="1" applyFill="1" applyBorder="1" applyAlignment="1">
      <alignment horizontal="center"/>
    </xf>
    <xf numFmtId="0" fontId="20" fillId="2" borderId="0" xfId="19" applyFill="1" applyBorder="1"/>
    <xf numFmtId="10" fontId="24" fillId="2" borderId="10" xfId="18" applyNumberFormat="1" applyFont="1" applyFill="1" applyBorder="1" applyAlignment="1">
      <alignment horizontal="center"/>
    </xf>
    <xf numFmtId="0" fontId="25" fillId="2" borderId="4" xfId="19" applyFont="1" applyFill="1" applyBorder="1"/>
    <xf numFmtId="10" fontId="25" fillId="2" borderId="2" xfId="19" applyNumberFormat="1" applyFont="1" applyFill="1" applyBorder="1" applyAlignment="1">
      <alignment horizontal="center"/>
    </xf>
    <xf numFmtId="0" fontId="20" fillId="2" borderId="0" xfId="17" applyFill="1" applyBorder="1" applyAlignment="1">
      <alignment horizontal="center"/>
    </xf>
    <xf numFmtId="0" fontId="25" fillId="2" borderId="0" xfId="19" applyFont="1" applyFill="1" applyBorder="1"/>
    <xf numFmtId="10" fontId="25" fillId="2" borderId="0" xfId="19" applyNumberFormat="1" applyFont="1" applyFill="1" applyBorder="1" applyAlignment="1">
      <alignment horizontal="center"/>
    </xf>
    <xf numFmtId="0" fontId="32" fillId="0" borderId="0" xfId="16" applyFont="1" applyFill="1" applyBorder="1" applyAlignment="1">
      <alignment vertical="center"/>
    </xf>
    <xf numFmtId="0" fontId="31" fillId="2" borderId="1" xfId="4" applyFont="1" applyFill="1" applyBorder="1" applyAlignment="1">
      <alignment horizontal="center" vertical="center" wrapText="1"/>
    </xf>
    <xf numFmtId="0" fontId="31" fillId="2" borderId="2" xfId="4" applyFont="1" applyFill="1" applyBorder="1" applyAlignment="1">
      <alignment horizontal="center" vertical="center" wrapText="1"/>
    </xf>
    <xf numFmtId="0" fontId="31" fillId="2" borderId="1" xfId="4" applyFont="1" applyFill="1" applyBorder="1" applyAlignment="1">
      <alignment horizontal="left" vertical="center" wrapText="1"/>
    </xf>
    <xf numFmtId="4" fontId="31" fillId="2" borderId="1" xfId="4" applyNumberFormat="1" applyFont="1" applyFill="1" applyBorder="1" applyAlignment="1">
      <alignment horizontal="center" vertical="center" wrapText="1"/>
    </xf>
    <xf numFmtId="0" fontId="32" fillId="2" borderId="5" xfId="1" applyFont="1" applyFill="1" applyBorder="1" applyAlignment="1">
      <alignment horizontal="center" vertical="center"/>
    </xf>
    <xf numFmtId="43" fontId="32" fillId="2" borderId="5" xfId="22" applyFont="1" applyFill="1" applyBorder="1" applyAlignment="1">
      <alignment horizontal="center" vertical="center"/>
    </xf>
    <xf numFmtId="43" fontId="32" fillId="2" borderId="5" xfId="22" applyFont="1" applyFill="1" applyBorder="1" applyAlignment="1">
      <alignment horizontal="center" vertical="center" wrapText="1"/>
    </xf>
    <xf numFmtId="0" fontId="31" fillId="2" borderId="5" xfId="4" applyFont="1" applyFill="1" applyBorder="1" applyAlignment="1">
      <alignment horizontal="center" vertical="center"/>
    </xf>
    <xf numFmtId="0" fontId="32" fillId="2" borderId="5" xfId="4" applyFont="1" applyFill="1" applyBorder="1" applyAlignment="1">
      <alignment horizontal="center" vertical="center"/>
    </xf>
    <xf numFmtId="0" fontId="32" fillId="2" borderId="5" xfId="4" applyFont="1" applyFill="1" applyBorder="1" applyAlignment="1">
      <alignment horizontal="center" vertical="center" wrapText="1"/>
    </xf>
    <xf numFmtId="0" fontId="32" fillId="2" borderId="5" xfId="16" applyFont="1" applyFill="1" applyBorder="1" applyAlignment="1">
      <alignment horizontal="center" vertical="center" wrapText="1"/>
    </xf>
    <xf numFmtId="0" fontId="32" fillId="2" borderId="0" xfId="16" applyFont="1" applyFill="1" applyBorder="1" applyAlignment="1">
      <alignment horizontal="center" vertical="center"/>
    </xf>
    <xf numFmtId="0" fontId="32" fillId="2" borderId="0" xfId="16" applyFont="1" applyFill="1" applyBorder="1" applyAlignment="1">
      <alignment horizontal="left" vertical="center" wrapText="1"/>
    </xf>
    <xf numFmtId="4" fontId="32" fillId="2" borderId="0" xfId="16" applyNumberFormat="1" applyFont="1" applyFill="1" applyBorder="1" applyAlignment="1">
      <alignment horizontal="center" vertical="center"/>
    </xf>
    <xf numFmtId="0" fontId="32" fillId="2" borderId="0" xfId="16" applyFont="1" applyFill="1" applyBorder="1" applyAlignment="1">
      <alignment vertical="center"/>
    </xf>
    <xf numFmtId="165" fontId="32" fillId="2" borderId="0" xfId="16" applyNumberFormat="1" applyFont="1" applyFill="1" applyBorder="1" applyAlignment="1">
      <alignment horizontal="center" vertical="center" wrapText="1"/>
    </xf>
    <xf numFmtId="0" fontId="32" fillId="2" borderId="5" xfId="1" applyFont="1" applyFill="1" applyBorder="1" applyAlignment="1">
      <alignment horizontal="justify" vertical="center" wrapText="1"/>
    </xf>
    <xf numFmtId="0" fontId="32" fillId="2" borderId="5" xfId="4" applyFont="1" applyFill="1" applyBorder="1" applyAlignment="1">
      <alignment horizontal="justify" vertical="center" wrapText="1"/>
    </xf>
    <xf numFmtId="0" fontId="32" fillId="2" borderId="5" xfId="16" applyFont="1" applyFill="1" applyBorder="1" applyAlignment="1">
      <alignment horizontal="justify" vertical="center" wrapText="1"/>
    </xf>
    <xf numFmtId="0" fontId="32" fillId="0" borderId="5" xfId="1" applyFont="1" applyFill="1" applyBorder="1" applyAlignment="1">
      <alignment horizontal="justify" vertical="center" wrapText="1"/>
    </xf>
    <xf numFmtId="0" fontId="32" fillId="0" borderId="25" xfId="1" applyFont="1" applyFill="1" applyBorder="1" applyAlignment="1">
      <alignment horizontal="center" vertical="center"/>
    </xf>
    <xf numFmtId="0" fontId="32" fillId="2" borderId="26" xfId="1" applyFont="1" applyFill="1" applyBorder="1" applyAlignment="1">
      <alignment horizontal="center" vertical="center"/>
    </xf>
    <xf numFmtId="0" fontId="32" fillId="2" borderId="26" xfId="1" applyFont="1" applyFill="1" applyBorder="1" applyAlignment="1">
      <alignment horizontal="left" vertical="center" wrapText="1"/>
    </xf>
    <xf numFmtId="43" fontId="32" fillId="2" borderId="26" xfId="22" applyFont="1" applyFill="1" applyBorder="1" applyAlignment="1">
      <alignment horizontal="center" vertical="center"/>
    </xf>
    <xf numFmtId="43" fontId="32" fillId="2" borderId="26" xfId="22" applyFont="1" applyFill="1" applyBorder="1" applyAlignment="1">
      <alignment horizontal="center" vertical="center" wrapText="1"/>
    </xf>
    <xf numFmtId="4" fontId="32" fillId="2" borderId="27" xfId="9" applyNumberFormat="1" applyFont="1" applyFill="1" applyBorder="1" applyAlignment="1">
      <alignment horizontal="center" vertical="center"/>
    </xf>
    <xf numFmtId="0" fontId="32" fillId="0" borderId="17" xfId="4" applyFont="1" applyFill="1" applyBorder="1" applyAlignment="1">
      <alignment horizontal="center" vertical="center"/>
    </xf>
    <xf numFmtId="43" fontId="31" fillId="2" borderId="16" xfId="22" applyFont="1" applyFill="1" applyBorder="1" applyAlignment="1">
      <alignment horizontal="center" vertical="center"/>
    </xf>
    <xf numFmtId="0" fontId="32" fillId="0" borderId="17" xfId="1" applyFont="1" applyFill="1" applyBorder="1" applyAlignment="1">
      <alignment horizontal="center" vertical="center"/>
    </xf>
    <xf numFmtId="43" fontId="32" fillId="2" borderId="16" xfId="22" applyFont="1" applyFill="1" applyBorder="1" applyAlignment="1">
      <alignment horizontal="center" vertical="center"/>
    </xf>
    <xf numFmtId="0" fontId="32" fillId="0" borderId="17" xfId="1" applyFont="1" applyFill="1" applyBorder="1" applyAlignment="1">
      <alignment horizontal="center" vertical="center" wrapText="1"/>
    </xf>
    <xf numFmtId="0" fontId="32" fillId="0" borderId="30" xfId="1" applyFont="1" applyFill="1" applyBorder="1" applyAlignment="1">
      <alignment horizontal="center" vertical="center"/>
    </xf>
    <xf numFmtId="0" fontId="32" fillId="0" borderId="18" xfId="1" applyFont="1" applyFill="1" applyBorder="1" applyAlignment="1">
      <alignment horizontal="justify" vertical="center" wrapText="1"/>
    </xf>
    <xf numFmtId="0" fontId="32" fillId="4" borderId="18" xfId="0" applyFont="1" applyFill="1" applyBorder="1" applyAlignment="1">
      <alignment horizontal="center" vertical="center"/>
    </xf>
    <xf numFmtId="43" fontId="32" fillId="2" borderId="18" xfId="22" applyFont="1" applyFill="1" applyBorder="1" applyAlignment="1">
      <alignment horizontal="center" vertical="center"/>
    </xf>
    <xf numFmtId="43" fontId="32" fillId="2" borderId="18" xfId="22" applyFont="1" applyFill="1" applyBorder="1" applyAlignment="1">
      <alignment horizontal="center" vertical="center" wrapText="1"/>
    </xf>
    <xf numFmtId="43" fontId="32" fillId="2" borderId="31" xfId="22" applyFont="1" applyFill="1" applyBorder="1" applyAlignment="1">
      <alignment horizontal="center" vertical="center"/>
    </xf>
    <xf numFmtId="165" fontId="29" fillId="4" borderId="0" xfId="14" applyFont="1" applyFill="1" applyAlignment="1">
      <alignment vertical="center"/>
    </xf>
    <xf numFmtId="0" fontId="29" fillId="4" borderId="0" xfId="0" applyFont="1" applyFill="1" applyAlignment="1">
      <alignment vertical="center"/>
    </xf>
    <xf numFmtId="0" fontId="16" fillId="0" borderId="8" xfId="0" applyFont="1" applyBorder="1" applyAlignment="1">
      <alignment horizontal="center" vertical="center"/>
    </xf>
    <xf numFmtId="10" fontId="16" fillId="0" borderId="8" xfId="0" applyNumberFormat="1" applyFont="1" applyBorder="1" applyAlignment="1">
      <alignment horizontal="center" vertical="center"/>
    </xf>
    <xf numFmtId="0" fontId="16" fillId="0" borderId="8" xfId="0" applyFont="1" applyBorder="1" applyAlignment="1">
      <alignment horizontal="centerContinuous" vertical="center"/>
    </xf>
    <xf numFmtId="165" fontId="38" fillId="0" borderId="7" xfId="14" applyFont="1" applyFill="1" applyBorder="1" applyAlignment="1">
      <alignment horizontal="center" vertical="center" wrapText="1"/>
    </xf>
    <xf numFmtId="0" fontId="16"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centerContinuous" vertical="center"/>
    </xf>
    <xf numFmtId="165" fontId="38" fillId="0" borderId="10" xfId="14" applyFont="1" applyFill="1" applyBorder="1" applyAlignment="1">
      <alignment horizontal="center" vertical="center" wrapText="1"/>
    </xf>
    <xf numFmtId="0" fontId="16" fillId="0" borderId="12" xfId="0" applyFont="1" applyBorder="1" applyAlignment="1">
      <alignment vertical="center"/>
    </xf>
    <xf numFmtId="0" fontId="16" fillId="0" borderId="12" xfId="0" applyFont="1" applyBorder="1" applyAlignment="1">
      <alignment horizontal="centerContinuous" vertical="center"/>
    </xf>
    <xf numFmtId="167" fontId="38" fillId="0" borderId="13" xfId="14" applyNumberFormat="1" applyFont="1" applyFill="1" applyBorder="1" applyAlignment="1">
      <alignment horizontal="center" vertical="center" wrapText="1"/>
    </xf>
    <xf numFmtId="0" fontId="32" fillId="0" borderId="0" xfId="16" applyFont="1" applyFill="1" applyBorder="1" applyAlignment="1">
      <alignment vertical="center" wrapText="1"/>
    </xf>
    <xf numFmtId="0" fontId="32" fillId="0" borderId="12" xfId="16" applyFont="1" applyFill="1" applyBorder="1" applyAlignment="1">
      <alignment vertical="center" wrapText="1"/>
    </xf>
    <xf numFmtId="0" fontId="18" fillId="5" borderId="0" xfId="0" applyFont="1" applyFill="1" applyBorder="1" applyAlignment="1">
      <alignment vertical="center" wrapText="1"/>
    </xf>
    <xf numFmtId="165" fontId="37" fillId="5" borderId="14" xfId="14" applyFont="1" applyFill="1" applyBorder="1" applyAlignment="1">
      <alignment vertical="center"/>
    </xf>
    <xf numFmtId="0" fontId="16" fillId="0" borderId="6" xfId="0" applyFont="1" applyBorder="1" applyAlignment="1">
      <alignment vertical="center"/>
    </xf>
    <xf numFmtId="0" fontId="16" fillId="0" borderId="9" xfId="0" applyFont="1" applyBorder="1" applyAlignment="1">
      <alignment vertical="center"/>
    </xf>
    <xf numFmtId="0" fontId="16" fillId="0" borderId="11" xfId="0" applyFont="1" applyBorder="1" applyAlignment="1">
      <alignment vertical="center"/>
    </xf>
    <xf numFmtId="0" fontId="31" fillId="0" borderId="5" xfId="4" applyFont="1" applyFill="1" applyBorder="1" applyAlignment="1">
      <alignment horizontal="justify" vertical="center" wrapText="1"/>
    </xf>
    <xf numFmtId="0" fontId="31" fillId="2" borderId="39" xfId="4" applyFont="1" applyFill="1" applyBorder="1" applyAlignment="1">
      <alignment horizontal="center" vertical="center" wrapText="1"/>
    </xf>
    <xf numFmtId="0" fontId="31" fillId="2" borderId="3" xfId="16" applyFont="1" applyFill="1" applyBorder="1" applyAlignment="1">
      <alignment horizontal="right" vertical="center" wrapText="1"/>
    </xf>
    <xf numFmtId="10" fontId="31" fillId="2" borderId="2" xfId="16" applyNumberFormat="1" applyFont="1" applyFill="1" applyBorder="1" applyAlignment="1">
      <alignment horizontal="left" vertical="center"/>
    </xf>
    <xf numFmtId="0" fontId="32" fillId="0" borderId="0" xfId="16" applyFont="1" applyFill="1" applyBorder="1" applyAlignment="1">
      <alignment vertical="center" wrapText="1"/>
    </xf>
    <xf numFmtId="0" fontId="32" fillId="0" borderId="12" xfId="16" applyFont="1" applyFill="1" applyBorder="1" applyAlignment="1">
      <alignment vertical="center" wrapText="1"/>
    </xf>
    <xf numFmtId="0" fontId="39" fillId="0" borderId="0" xfId="0" applyFont="1"/>
    <xf numFmtId="0" fontId="0" fillId="0" borderId="0" xfId="0" applyAlignment="1">
      <alignment horizontal="right"/>
    </xf>
    <xf numFmtId="0" fontId="41" fillId="0" borderId="40" xfId="0" applyFont="1" applyBorder="1" applyAlignment="1">
      <alignment horizontal="center" vertical="center" wrapText="1"/>
    </xf>
    <xf numFmtId="0" fontId="41" fillId="0" borderId="40" xfId="0" applyFont="1" applyBorder="1" applyAlignment="1">
      <alignment horizontal="justify" vertical="center" wrapText="1"/>
    </xf>
    <xf numFmtId="3" fontId="41" fillId="0" borderId="40" xfId="0" applyNumberFormat="1" applyFont="1" applyBorder="1" applyAlignment="1">
      <alignment horizontal="center" vertical="center" wrapText="1"/>
    </xf>
    <xf numFmtId="43" fontId="41" fillId="0" borderId="40" xfId="22" applyFont="1" applyBorder="1" applyAlignment="1">
      <alignment horizontal="center" vertical="center" wrapText="1"/>
    </xf>
    <xf numFmtId="0" fontId="10" fillId="2" borderId="12" xfId="15" applyFont="1" applyFill="1" applyBorder="1" applyAlignment="1" applyProtection="1">
      <alignment horizontal="center"/>
      <protection locked="0"/>
    </xf>
    <xf numFmtId="166" fontId="10" fillId="2" borderId="12" xfId="15" applyNumberFormat="1" applyFont="1" applyFill="1" applyBorder="1" applyAlignment="1" applyProtection="1">
      <alignment horizontal="center"/>
      <protection locked="0"/>
    </xf>
    <xf numFmtId="0" fontId="2" fillId="2" borderId="12" xfId="15" applyFont="1" applyFill="1" applyBorder="1" applyAlignment="1">
      <alignment horizontal="center"/>
    </xf>
    <xf numFmtId="0" fontId="2" fillId="2" borderId="13" xfId="15" applyFont="1" applyFill="1" applyBorder="1" applyAlignment="1">
      <alignment horizontal="center"/>
    </xf>
    <xf numFmtId="0" fontId="10" fillId="8" borderId="23" xfId="15" applyFont="1" applyFill="1" applyBorder="1" applyAlignment="1" applyProtection="1">
      <alignment horizontal="center" vertical="center"/>
      <protection locked="0"/>
    </xf>
    <xf numFmtId="0" fontId="10" fillId="8" borderId="24" xfId="15" applyFont="1" applyFill="1" applyBorder="1" applyAlignment="1" applyProtection="1">
      <alignment horizontal="center" vertical="center"/>
      <protection locked="0"/>
    </xf>
    <xf numFmtId="0" fontId="10" fillId="8" borderId="22" xfId="15" applyFont="1" applyFill="1" applyBorder="1" applyAlignment="1" applyProtection="1">
      <alignment horizontal="center" vertical="center"/>
      <protection locked="0"/>
    </xf>
    <xf numFmtId="0" fontId="2" fillId="0" borderId="0" xfId="15" applyFill="1"/>
    <xf numFmtId="0" fontId="44" fillId="0" borderId="0" xfId="0" applyFont="1" applyAlignment="1">
      <alignment horizontal="center" vertical="center" wrapText="1"/>
    </xf>
    <xf numFmtId="0" fontId="44" fillId="0" borderId="0" xfId="0" applyFont="1" applyAlignment="1">
      <alignment vertical="center" wrapText="1"/>
    </xf>
    <xf numFmtId="0" fontId="9" fillId="0" borderId="0" xfId="0" applyFont="1" applyBorder="1" applyProtection="1">
      <protection locked="0"/>
    </xf>
    <xf numFmtId="49" fontId="9" fillId="0" borderId="0" xfId="0" applyNumberFormat="1" applyFont="1" applyBorder="1" applyProtection="1">
      <protection locked="0"/>
    </xf>
    <xf numFmtId="49" fontId="10" fillId="0" borderId="0" xfId="0" applyNumberFormat="1" applyFont="1" applyBorder="1" applyProtection="1">
      <protection locked="0"/>
    </xf>
    <xf numFmtId="0" fontId="10" fillId="0" borderId="0" xfId="0" applyFont="1" applyBorder="1" applyProtection="1">
      <protection locked="0"/>
    </xf>
    <xf numFmtId="0" fontId="44" fillId="0" borderId="0" xfId="0" applyFont="1" applyFill="1" applyAlignment="1">
      <alignment vertical="center" wrapText="1"/>
    </xf>
    <xf numFmtId="0" fontId="44" fillId="0" borderId="0" xfId="0" applyFont="1" applyFill="1" applyAlignment="1">
      <alignment horizontal="center" vertical="center" wrapText="1"/>
    </xf>
    <xf numFmtId="0" fontId="46" fillId="0" borderId="0" xfId="0" applyFont="1" applyAlignment="1">
      <alignment horizontal="center" vertical="center" wrapText="1"/>
    </xf>
    <xf numFmtId="0" fontId="9" fillId="0" borderId="0" xfId="0" applyFont="1" applyFill="1" applyBorder="1" applyProtection="1">
      <protection locked="0"/>
    </xf>
    <xf numFmtId="49" fontId="9" fillId="0" borderId="0" xfId="0" applyNumberFormat="1" applyFont="1" applyFill="1" applyBorder="1" applyProtection="1">
      <protection locked="0"/>
    </xf>
    <xf numFmtId="49" fontId="10" fillId="0" borderId="0" xfId="0" applyNumberFormat="1" applyFont="1" applyFill="1" applyBorder="1" applyProtection="1">
      <protection locked="0"/>
    </xf>
    <xf numFmtId="0" fontId="2" fillId="2" borderId="0" xfId="15" applyFont="1" applyFill="1" applyAlignment="1">
      <alignment horizontal="center"/>
    </xf>
    <xf numFmtId="0" fontId="2" fillId="2" borderId="0" xfId="15" applyFont="1" applyFill="1"/>
    <xf numFmtId="0" fontId="44" fillId="9" borderId="6" xfId="0" applyFont="1" applyFill="1" applyBorder="1" applyAlignment="1">
      <alignment horizontal="center" vertical="center" wrapText="1"/>
    </xf>
    <xf numFmtId="0" fontId="44" fillId="9" borderId="8" xfId="0" applyFont="1" applyFill="1" applyBorder="1" applyAlignment="1">
      <alignment horizontal="center" vertical="center" wrapText="1"/>
    </xf>
    <xf numFmtId="0" fontId="44" fillId="9" borderId="8" xfId="0" applyFont="1" applyFill="1" applyBorder="1" applyAlignment="1">
      <alignment vertical="center" wrapText="1"/>
    </xf>
    <xf numFmtId="0" fontId="44" fillId="9" borderId="7" xfId="0" applyFont="1" applyFill="1" applyBorder="1" applyAlignment="1">
      <alignment vertical="center" wrapText="1"/>
    </xf>
    <xf numFmtId="0" fontId="45" fillId="0" borderId="0" xfId="0" applyFont="1" applyBorder="1" applyAlignment="1">
      <alignment horizontal="right" vertical="center" wrapText="1"/>
    </xf>
    <xf numFmtId="0" fontId="45" fillId="0" borderId="0" xfId="0" applyFont="1" applyBorder="1" applyAlignment="1">
      <alignment vertical="center" wrapText="1"/>
    </xf>
    <xf numFmtId="4" fontId="9" fillId="0" borderId="0" xfId="0" applyNumberFormat="1" applyFont="1" applyBorder="1" applyAlignment="1" applyProtection="1">
      <alignment horizontal="right"/>
      <protection locked="0"/>
    </xf>
    <xf numFmtId="4" fontId="9" fillId="0" borderId="10" xfId="0" applyNumberFormat="1" applyFont="1" applyBorder="1" applyAlignment="1" applyProtection="1">
      <alignment horizontal="right"/>
      <protection locked="0"/>
    </xf>
    <xf numFmtId="10" fontId="9" fillId="0" borderId="0" xfId="21" applyNumberFormat="1" applyFont="1" applyBorder="1" applyAlignment="1" applyProtection="1">
      <alignment horizontal="right"/>
      <protection locked="0"/>
    </xf>
    <xf numFmtId="4" fontId="10" fillId="0" borderId="10" xfId="0" applyNumberFormat="1" applyFont="1" applyBorder="1" applyAlignment="1" applyProtection="1">
      <alignment horizontal="right"/>
      <protection locked="0"/>
    </xf>
    <xf numFmtId="43" fontId="44" fillId="9" borderId="8" xfId="0" applyNumberFormat="1" applyFont="1" applyFill="1" applyBorder="1" applyAlignment="1">
      <alignment horizontal="center" vertical="center" wrapText="1"/>
    </xf>
    <xf numFmtId="0" fontId="44" fillId="0" borderId="9" xfId="0" applyFont="1" applyFill="1" applyBorder="1" applyAlignment="1">
      <alignment horizontal="center" vertical="center" wrapText="1"/>
    </xf>
    <xf numFmtId="0" fontId="44" fillId="0" borderId="0" xfId="0" applyFont="1" applyFill="1" applyBorder="1" applyAlignment="1">
      <alignment vertical="center" wrapText="1"/>
    </xf>
    <xf numFmtId="0" fontId="44" fillId="0" borderId="0" xfId="0" applyFont="1" applyFill="1" applyBorder="1" applyAlignment="1">
      <alignment horizontal="center" vertical="center" wrapText="1"/>
    </xf>
    <xf numFmtId="2" fontId="16" fillId="0" borderId="10" xfId="0" applyNumberFormat="1" applyFont="1" applyFill="1" applyBorder="1"/>
    <xf numFmtId="0" fontId="45" fillId="0" borderId="0" xfId="0" applyFont="1" applyFill="1" applyBorder="1" applyAlignment="1">
      <alignment horizontal="right" vertical="center" wrapText="1"/>
    </xf>
    <xf numFmtId="0" fontId="45" fillId="0" borderId="0" xfId="0" applyFont="1" applyFill="1" applyBorder="1" applyAlignment="1">
      <alignment vertical="center" wrapText="1"/>
    </xf>
    <xf numFmtId="4" fontId="9" fillId="0" borderId="0" xfId="0" applyNumberFormat="1" applyFont="1" applyFill="1" applyBorder="1" applyAlignment="1" applyProtection="1">
      <alignment horizontal="right"/>
      <protection locked="0"/>
    </xf>
    <xf numFmtId="4" fontId="9" fillId="0" borderId="10" xfId="0" applyNumberFormat="1" applyFont="1" applyFill="1" applyBorder="1" applyAlignment="1" applyProtection="1">
      <alignment horizontal="right"/>
      <protection locked="0"/>
    </xf>
    <xf numFmtId="10" fontId="9" fillId="0" borderId="0" xfId="21" applyNumberFormat="1" applyFont="1" applyFill="1" applyBorder="1" applyAlignment="1" applyProtection="1">
      <alignment horizontal="right"/>
      <protection locked="0"/>
    </xf>
    <xf numFmtId="0" fontId="10" fillId="0" borderId="0" xfId="0" applyFont="1" applyFill="1" applyBorder="1" applyProtection="1">
      <protection locked="0"/>
    </xf>
    <xf numFmtId="4" fontId="10" fillId="0" borderId="10" xfId="0" applyNumberFormat="1" applyFont="1" applyFill="1" applyBorder="1" applyAlignment="1" applyProtection="1">
      <alignment horizontal="right"/>
      <protection locked="0"/>
    </xf>
    <xf numFmtId="0" fontId="45" fillId="0" borderId="9" xfId="0" applyFont="1" applyFill="1" applyBorder="1" applyAlignment="1">
      <alignment horizontal="center" vertical="center" wrapText="1"/>
    </xf>
    <xf numFmtId="2" fontId="16" fillId="0" borderId="10" xfId="0" applyNumberFormat="1" applyFont="1" applyFill="1" applyBorder="1" applyAlignment="1">
      <alignment vertical="center"/>
    </xf>
    <xf numFmtId="0" fontId="40" fillId="6" borderId="3" xfId="0" applyFont="1" applyFill="1" applyBorder="1" applyAlignment="1">
      <alignment horizontal="center" vertical="center" wrapText="1"/>
    </xf>
    <xf numFmtId="0" fontId="40" fillId="6" borderId="42" xfId="0" applyFont="1" applyFill="1" applyBorder="1" applyAlignment="1">
      <alignment horizontal="center" vertical="center" wrapText="1"/>
    </xf>
    <xf numFmtId="0" fontId="45" fillId="0" borderId="12" xfId="0" applyFont="1" applyFill="1" applyBorder="1" applyAlignment="1">
      <alignment horizontal="right" vertical="center" wrapText="1"/>
    </xf>
    <xf numFmtId="0" fontId="45" fillId="0" borderId="12" xfId="0" applyFont="1" applyFill="1" applyBorder="1" applyAlignment="1">
      <alignment vertical="center" wrapText="1"/>
    </xf>
    <xf numFmtId="0" fontId="10" fillId="0" borderId="12" xfId="0" applyFont="1" applyFill="1" applyBorder="1" applyProtection="1">
      <protection locked="0"/>
    </xf>
    <xf numFmtId="4" fontId="10" fillId="0" borderId="13" xfId="0" applyNumberFormat="1" applyFont="1" applyFill="1" applyBorder="1" applyAlignment="1" applyProtection="1">
      <alignment horizontal="right"/>
      <protection locked="0"/>
    </xf>
    <xf numFmtId="0" fontId="46" fillId="0" borderId="0" xfId="0" applyFont="1" applyAlignment="1">
      <alignment vertical="center" wrapText="1"/>
    </xf>
    <xf numFmtId="0" fontId="46" fillId="0" borderId="0" xfId="0" applyFont="1" applyFill="1" applyAlignment="1">
      <alignment vertical="center" wrapText="1"/>
    </xf>
    <xf numFmtId="0" fontId="46" fillId="0" borderId="0" xfId="0" applyFont="1" applyFill="1" applyAlignment="1">
      <alignment horizontal="center" vertical="center" wrapText="1"/>
    </xf>
    <xf numFmtId="2" fontId="46" fillId="0" borderId="0" xfId="0" applyNumberFormat="1" applyFont="1" applyFill="1" applyAlignment="1">
      <alignment horizontal="right" vertical="center" wrapText="1"/>
    </xf>
    <xf numFmtId="0" fontId="46" fillId="0" borderId="0" xfId="0" applyFont="1" applyFill="1" applyBorder="1" applyAlignment="1">
      <alignment vertical="center" wrapText="1"/>
    </xf>
    <xf numFmtId="0" fontId="46" fillId="0" borderId="0" xfId="0" applyFont="1" applyFill="1" applyBorder="1" applyAlignment="1">
      <alignment horizontal="center" vertical="center" wrapText="1"/>
    </xf>
    <xf numFmtId="0" fontId="44" fillId="0" borderId="11" xfId="0" applyFont="1" applyFill="1" applyBorder="1" applyAlignment="1">
      <alignment horizontal="center" vertical="center" wrapText="1"/>
    </xf>
    <xf numFmtId="43" fontId="32" fillId="0" borderId="5" xfId="22"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Border="1" applyAlignment="1">
      <alignment horizontal="center" vertical="center" wrapText="1"/>
    </xf>
    <xf numFmtId="0" fontId="46" fillId="0" borderId="0" xfId="0" applyFont="1" applyBorder="1" applyAlignment="1">
      <alignment vertical="center" wrapText="1"/>
    </xf>
    <xf numFmtId="0" fontId="46" fillId="0" borderId="0" xfId="0" applyFont="1" applyBorder="1" applyAlignment="1">
      <alignment horizontal="center" vertical="center" wrapText="1"/>
    </xf>
    <xf numFmtId="43" fontId="32" fillId="0" borderId="18" xfId="22" applyFont="1" applyFill="1" applyBorder="1" applyAlignment="1">
      <alignment horizontal="center" vertical="center" wrapText="1"/>
    </xf>
    <xf numFmtId="2" fontId="44" fillId="0" borderId="0" xfId="0" applyNumberFormat="1" applyFont="1" applyAlignment="1">
      <alignment horizontal="right" vertical="center" wrapText="1"/>
    </xf>
    <xf numFmtId="43" fontId="44" fillId="0" borderId="0" xfId="22" applyFont="1" applyFill="1" applyBorder="1" applyAlignment="1">
      <alignment horizontal="right" vertical="center" wrapText="1"/>
    </xf>
    <xf numFmtId="4" fontId="9" fillId="0" borderId="12" xfId="0" applyNumberFormat="1" applyFont="1" applyFill="1" applyBorder="1" applyAlignment="1" applyProtection="1">
      <alignment horizontal="right"/>
      <protection locked="0"/>
    </xf>
    <xf numFmtId="4" fontId="9" fillId="2" borderId="12" xfId="15" applyNumberFormat="1" applyFont="1" applyFill="1" applyBorder="1" applyAlignment="1" applyProtection="1">
      <alignment horizontal="right"/>
      <protection locked="0"/>
    </xf>
    <xf numFmtId="0" fontId="9" fillId="8" borderId="24" xfId="15" applyFont="1" applyFill="1" applyBorder="1" applyAlignment="1" applyProtection="1">
      <alignment horizontal="right" vertical="center"/>
      <protection locked="0"/>
    </xf>
    <xf numFmtId="43" fontId="44" fillId="9" borderId="8" xfId="0" applyNumberFormat="1" applyFont="1" applyFill="1" applyBorder="1" applyAlignment="1">
      <alignment horizontal="right" vertical="center" wrapText="1"/>
    </xf>
    <xf numFmtId="2" fontId="44" fillId="0" borderId="0" xfId="0" applyNumberFormat="1" applyFont="1" applyFill="1" applyAlignment="1">
      <alignment horizontal="right" vertical="center" wrapText="1"/>
    </xf>
    <xf numFmtId="2" fontId="46" fillId="0" borderId="0" xfId="0" applyNumberFormat="1" applyFont="1" applyAlignment="1">
      <alignment horizontal="right" vertical="center" wrapText="1"/>
    </xf>
    <xf numFmtId="0" fontId="44" fillId="0" borderId="0" xfId="0" applyFont="1" applyFill="1" applyBorder="1" applyAlignment="1">
      <alignment horizontal="right" vertical="center" wrapText="1"/>
    </xf>
    <xf numFmtId="2" fontId="46" fillId="0" borderId="0" xfId="0" applyNumberFormat="1" applyFont="1" applyFill="1" applyBorder="1" applyAlignment="1">
      <alignment horizontal="right" vertical="center" wrapText="1"/>
    </xf>
    <xf numFmtId="2" fontId="44" fillId="0" borderId="0" xfId="0" applyNumberFormat="1" applyFont="1" applyBorder="1" applyAlignment="1">
      <alignment horizontal="right" vertical="center" wrapText="1"/>
    </xf>
    <xf numFmtId="2" fontId="46" fillId="0" borderId="0" xfId="0" applyNumberFormat="1" applyFont="1" applyBorder="1" applyAlignment="1">
      <alignment horizontal="right" vertical="center" wrapText="1"/>
    </xf>
    <xf numFmtId="0" fontId="0" fillId="0" borderId="0" xfId="0" applyFont="1" applyAlignment="1">
      <alignment horizontal="right"/>
    </xf>
    <xf numFmtId="0" fontId="2" fillId="2" borderId="0" xfId="15" applyFont="1" applyFill="1" applyAlignment="1">
      <alignment horizontal="right"/>
    </xf>
    <xf numFmtId="168" fontId="16" fillId="0" borderId="0" xfId="0" applyNumberFormat="1" applyFont="1" applyAlignment="1">
      <alignment vertical="center"/>
    </xf>
    <xf numFmtId="0" fontId="48" fillId="0" borderId="0" xfId="0" applyFont="1"/>
    <xf numFmtId="0" fontId="42" fillId="0" borderId="0" xfId="12" applyFont="1" applyFill="1" applyAlignment="1"/>
    <xf numFmtId="0" fontId="50" fillId="0" borderId="0" xfId="0" applyFont="1"/>
    <xf numFmtId="0" fontId="49" fillId="0" borderId="0" xfId="0" applyFont="1" applyAlignment="1">
      <alignment horizontal="center"/>
    </xf>
    <xf numFmtId="0" fontId="39" fillId="0" borderId="0" xfId="0" applyFont="1" applyAlignment="1">
      <alignment horizontal="left" wrapText="1"/>
    </xf>
    <xf numFmtId="0" fontId="0" fillId="0" borderId="0" xfId="0" applyAlignment="1">
      <alignment horizontal="right"/>
    </xf>
    <xf numFmtId="0" fontId="0" fillId="0" borderId="0" xfId="0" applyAlignment="1">
      <alignment horizontal="justify" vertical="justify" wrapText="1"/>
    </xf>
    <xf numFmtId="0" fontId="40" fillId="6" borderId="42" xfId="0" applyFont="1" applyFill="1" applyBorder="1" applyAlignment="1">
      <alignment horizontal="center" vertical="center" wrapText="1"/>
    </xf>
    <xf numFmtId="0" fontId="40" fillId="6" borderId="2" xfId="0" applyFont="1" applyFill="1" applyBorder="1" applyAlignment="1">
      <alignment horizontal="center" vertical="center" wrapText="1"/>
    </xf>
    <xf numFmtId="4" fontId="41" fillId="0" borderId="40" xfId="0" applyNumberFormat="1" applyFont="1" applyBorder="1" applyAlignment="1">
      <alignment horizontal="center" vertical="center" wrapText="1"/>
    </xf>
    <xf numFmtId="4" fontId="41" fillId="0" borderId="41" xfId="0" applyNumberFormat="1" applyFont="1" applyBorder="1" applyAlignment="1">
      <alignment horizontal="center" vertical="center" wrapText="1"/>
    </xf>
    <xf numFmtId="0" fontId="42" fillId="7" borderId="0" xfId="12" applyFont="1" applyFill="1" applyAlignment="1">
      <alignment horizontal="center"/>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2" xfId="0" applyFont="1" applyBorder="1" applyAlignment="1">
      <alignment horizontal="center" vertical="center" wrapText="1"/>
    </xf>
    <xf numFmtId="4" fontId="40" fillId="0" borderId="3" xfId="0" applyNumberFormat="1" applyFont="1" applyBorder="1" applyAlignment="1">
      <alignment horizontal="center" vertical="center" wrapText="1"/>
    </xf>
    <xf numFmtId="0" fontId="0" fillId="0" borderId="0" xfId="0" applyAlignment="1">
      <alignment horizontal="justify" wrapText="1"/>
    </xf>
    <xf numFmtId="0" fontId="0" fillId="0" borderId="0" xfId="0" applyAlignment="1">
      <alignment horizontal="left" wrapText="1"/>
    </xf>
    <xf numFmtId="0" fontId="33" fillId="2" borderId="6" xfId="16" applyFont="1" applyFill="1" applyBorder="1" applyAlignment="1">
      <alignment horizontal="left" vertical="top"/>
    </xf>
    <xf numFmtId="0" fontId="33" fillId="2" borderId="7" xfId="16" applyFont="1" applyFill="1" applyBorder="1" applyAlignment="1">
      <alignment horizontal="left" vertical="top"/>
    </xf>
    <xf numFmtId="0" fontId="33" fillId="2" borderId="9" xfId="16" applyFont="1" applyFill="1" applyBorder="1" applyAlignment="1">
      <alignment horizontal="left" vertical="top"/>
    </xf>
    <xf numFmtId="0" fontId="33" fillId="2" borderId="10" xfId="16" applyFont="1" applyFill="1" applyBorder="1" applyAlignment="1">
      <alignment horizontal="left" vertical="top"/>
    </xf>
    <xf numFmtId="0" fontId="32" fillId="2" borderId="6" xfId="16" applyFont="1" applyFill="1" applyBorder="1" applyAlignment="1">
      <alignment horizontal="center" vertical="center"/>
    </xf>
    <xf numFmtId="0" fontId="32" fillId="2" borderId="9" xfId="16" applyFont="1" applyFill="1" applyBorder="1" applyAlignment="1">
      <alignment horizontal="center" vertical="center"/>
    </xf>
    <xf numFmtId="0" fontId="32" fillId="2" borderId="11" xfId="16" applyFont="1" applyFill="1" applyBorder="1" applyAlignment="1">
      <alignment horizontal="center" vertical="center"/>
    </xf>
    <xf numFmtId="0" fontId="30" fillId="2" borderId="6" xfId="16" applyFont="1" applyFill="1" applyBorder="1" applyAlignment="1">
      <alignment horizontal="left" vertical="center" wrapText="1"/>
    </xf>
    <xf numFmtId="0" fontId="30" fillId="2" borderId="8" xfId="16" applyFont="1" applyFill="1" applyBorder="1" applyAlignment="1">
      <alignment horizontal="left" vertical="center" wrapText="1"/>
    </xf>
    <xf numFmtId="0" fontId="30" fillId="2" borderId="7" xfId="16" applyFont="1" applyFill="1" applyBorder="1" applyAlignment="1">
      <alignment horizontal="left" vertical="center" wrapText="1"/>
    </xf>
    <xf numFmtId="0" fontId="30" fillId="2" borderId="9" xfId="16" applyFont="1" applyFill="1" applyBorder="1" applyAlignment="1">
      <alignment horizontal="left" vertical="center" wrapText="1"/>
    </xf>
    <xf numFmtId="0" fontId="30" fillId="2" borderId="0" xfId="16" applyFont="1" applyFill="1" applyBorder="1" applyAlignment="1">
      <alignment horizontal="left" vertical="center" wrapText="1"/>
    </xf>
    <xf numFmtId="0" fontId="30" fillId="2" borderId="10" xfId="16" applyFont="1" applyFill="1" applyBorder="1" applyAlignment="1">
      <alignment horizontal="left" vertical="center" wrapText="1"/>
    </xf>
    <xf numFmtId="0" fontId="35" fillId="2" borderId="3" xfId="16" applyFont="1" applyFill="1" applyBorder="1" applyAlignment="1">
      <alignment horizontal="center" vertical="center" wrapText="1"/>
    </xf>
    <xf numFmtId="0" fontId="35" fillId="2" borderId="4" xfId="16" applyFont="1" applyFill="1" applyBorder="1" applyAlignment="1">
      <alignment horizontal="center" vertical="center" wrapText="1"/>
    </xf>
    <xf numFmtId="0" fontId="36" fillId="5" borderId="6" xfId="0" applyFont="1" applyFill="1" applyBorder="1" applyAlignment="1">
      <alignment horizontal="center" vertical="center" wrapText="1"/>
    </xf>
    <xf numFmtId="0" fontId="36" fillId="5" borderId="8" xfId="0" applyFont="1" applyFill="1" applyBorder="1" applyAlignment="1">
      <alignment horizontal="center" vertical="center" wrapText="1"/>
    </xf>
    <xf numFmtId="0" fontId="36" fillId="5" borderId="7"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32" fillId="0" borderId="8" xfId="16" applyFont="1" applyFill="1" applyBorder="1" applyAlignment="1">
      <alignment vertical="center" wrapText="1"/>
    </xf>
    <xf numFmtId="0" fontId="32" fillId="0" borderId="0" xfId="16" applyFont="1" applyFill="1" applyBorder="1" applyAlignment="1">
      <alignment vertical="center" wrapText="1"/>
    </xf>
    <xf numFmtId="0" fontId="32" fillId="0" borderId="12" xfId="16" applyFont="1" applyFill="1" applyBorder="1" applyAlignment="1">
      <alignment vertical="center" wrapText="1"/>
    </xf>
    <xf numFmtId="0" fontId="47" fillId="2" borderId="12" xfId="15" applyFont="1" applyFill="1" applyBorder="1" applyAlignment="1">
      <alignment horizontal="center"/>
    </xf>
    <xf numFmtId="0" fontId="10" fillId="2" borderId="6" xfId="15" applyFont="1" applyFill="1" applyBorder="1" applyAlignment="1" applyProtection="1">
      <alignment horizontal="left"/>
      <protection locked="0"/>
    </xf>
    <xf numFmtId="0" fontId="10" fillId="2" borderId="8" xfId="15" applyFont="1" applyFill="1" applyBorder="1" applyAlignment="1" applyProtection="1">
      <alignment horizontal="left"/>
      <protection locked="0"/>
    </xf>
    <xf numFmtId="0" fontId="10" fillId="2" borderId="7" xfId="15" applyFont="1" applyFill="1" applyBorder="1" applyAlignment="1" applyProtection="1">
      <alignment horizontal="left"/>
      <protection locked="0"/>
    </xf>
    <xf numFmtId="0" fontId="10" fillId="2" borderId="9" xfId="15" applyFont="1" applyFill="1" applyBorder="1" applyAlignment="1" applyProtection="1">
      <alignment horizontal="left"/>
      <protection locked="0"/>
    </xf>
    <xf numFmtId="0" fontId="10" fillId="2" borderId="0" xfId="15" applyFont="1" applyFill="1" applyBorder="1" applyAlignment="1" applyProtection="1">
      <alignment horizontal="left"/>
      <protection locked="0"/>
    </xf>
    <xf numFmtId="0" fontId="10" fillId="2" borderId="10" xfId="15" applyFont="1" applyFill="1" applyBorder="1" applyAlignment="1" applyProtection="1">
      <alignment horizontal="left"/>
      <protection locked="0"/>
    </xf>
    <xf numFmtId="0" fontId="14" fillId="0" borderId="23" xfId="1" applyFont="1" applyBorder="1" applyAlignment="1">
      <alignment horizontal="center"/>
    </xf>
    <xf numFmtId="0" fontId="14" fillId="0" borderId="24" xfId="1" applyFont="1" applyBorder="1" applyAlignment="1">
      <alignment horizontal="center"/>
    </xf>
    <xf numFmtId="0" fontId="14" fillId="0" borderId="22" xfId="1" applyFont="1" applyBorder="1" applyAlignment="1">
      <alignment horizontal="center"/>
    </xf>
    <xf numFmtId="0" fontId="17" fillId="0" borderId="36" xfId="1" applyFont="1" applyBorder="1" applyAlignment="1">
      <alignment horizontal="left"/>
    </xf>
    <xf numFmtId="0" fontId="17" fillId="0" borderId="37" xfId="1" applyFont="1" applyBorder="1" applyAlignment="1">
      <alignment horizontal="left"/>
    </xf>
    <xf numFmtId="0" fontId="17" fillId="0" borderId="38" xfId="1" applyFont="1" applyBorder="1" applyAlignment="1">
      <alignment horizontal="left"/>
    </xf>
    <xf numFmtId="0" fontId="4" fillId="2" borderId="25" xfId="1" applyFont="1" applyFill="1" applyBorder="1" applyAlignment="1">
      <alignment horizontal="left"/>
    </xf>
    <xf numFmtId="0" fontId="4" fillId="2" borderId="26" xfId="1" applyFont="1" applyFill="1" applyBorder="1" applyAlignment="1">
      <alignment horizontal="left"/>
    </xf>
    <xf numFmtId="0" fontId="4" fillId="2" borderId="27" xfId="1" applyFont="1" applyFill="1" applyBorder="1" applyAlignment="1">
      <alignment horizontal="left"/>
    </xf>
    <xf numFmtId="0" fontId="2" fillId="2" borderId="19" xfId="1" applyFill="1" applyBorder="1" applyAlignment="1">
      <alignment horizontal="left"/>
    </xf>
    <xf numFmtId="0" fontId="2" fillId="2" borderId="28" xfId="1" applyFill="1" applyBorder="1" applyAlignment="1">
      <alignment horizontal="left"/>
    </xf>
    <xf numFmtId="0" fontId="2" fillId="2" borderId="28" xfId="1" applyFill="1" applyBorder="1" applyAlignment="1">
      <alignment horizontal="center"/>
    </xf>
    <xf numFmtId="0" fontId="2" fillId="2" borderId="29" xfId="1" applyFill="1" applyBorder="1" applyAlignment="1">
      <alignment horizontal="center"/>
    </xf>
    <xf numFmtId="0" fontId="2" fillId="3" borderId="19" xfId="1" applyFill="1" applyBorder="1" applyAlignment="1">
      <alignment horizontal="center"/>
    </xf>
    <xf numFmtId="0" fontId="2" fillId="3" borderId="28" xfId="1" applyFill="1" applyBorder="1" applyAlignment="1">
      <alignment horizontal="center"/>
    </xf>
    <xf numFmtId="0" fontId="2" fillId="3" borderId="29" xfId="1" applyFill="1" applyBorder="1" applyAlignment="1">
      <alignment horizontal="center"/>
    </xf>
    <xf numFmtId="0" fontId="2" fillId="2" borderId="30" xfId="1" applyFill="1" applyBorder="1" applyAlignment="1">
      <alignment horizontal="center"/>
    </xf>
    <xf numFmtId="0" fontId="2" fillId="2" borderId="18" xfId="1" applyFill="1" applyBorder="1" applyAlignment="1">
      <alignment horizontal="center"/>
    </xf>
    <xf numFmtId="0" fontId="2" fillId="2" borderId="31" xfId="1" applyFill="1" applyBorder="1" applyAlignment="1">
      <alignment horizontal="center"/>
    </xf>
    <xf numFmtId="0" fontId="2" fillId="3" borderId="32" xfId="1" applyFill="1" applyBorder="1" applyAlignment="1">
      <alignment horizontal="center"/>
    </xf>
    <xf numFmtId="0" fontId="2" fillId="3" borderId="33" xfId="1" applyFill="1" applyBorder="1" applyAlignment="1">
      <alignment horizontal="center"/>
    </xf>
    <xf numFmtId="0" fontId="2" fillId="3" borderId="34" xfId="1" applyFill="1" applyBorder="1" applyAlignment="1">
      <alignment horizontal="center"/>
    </xf>
    <xf numFmtId="0" fontId="19" fillId="3" borderId="3" xfId="1" applyFont="1" applyFill="1" applyBorder="1" applyAlignment="1">
      <alignment horizontal="center"/>
    </xf>
    <xf numFmtId="0" fontId="19" fillId="3" borderId="35" xfId="1" applyFont="1" applyFill="1" applyBorder="1" applyAlignment="1">
      <alignment horizontal="center"/>
    </xf>
    <xf numFmtId="0" fontId="17" fillId="0" borderId="21" xfId="1" applyFont="1" applyBorder="1" applyAlignment="1">
      <alignment horizontal="left"/>
    </xf>
    <xf numFmtId="0" fontId="17" fillId="0" borderId="15" xfId="1" applyFont="1" applyBorder="1" applyAlignment="1">
      <alignment horizontal="left"/>
    </xf>
    <xf numFmtId="0" fontId="17" fillId="0" borderId="20" xfId="1" applyFont="1" applyBorder="1" applyAlignment="1">
      <alignment horizontal="left"/>
    </xf>
    <xf numFmtId="0" fontId="16" fillId="3" borderId="17" xfId="1" applyFont="1" applyFill="1" applyBorder="1" applyAlignment="1">
      <alignment horizontal="center"/>
    </xf>
    <xf numFmtId="0" fontId="16" fillId="3" borderId="5" xfId="1" applyFont="1" applyFill="1" applyBorder="1" applyAlignment="1">
      <alignment horizontal="center"/>
    </xf>
    <xf numFmtId="0" fontId="16" fillId="3" borderId="16" xfId="1" applyFont="1" applyFill="1" applyBorder="1" applyAlignment="1">
      <alignment horizontal="center"/>
    </xf>
    <xf numFmtId="0" fontId="8" fillId="2" borderId="6" xfId="15" applyFont="1" applyFill="1" applyBorder="1" applyAlignment="1" applyProtection="1">
      <alignment horizontal="center" vertical="center"/>
      <protection locked="0"/>
    </xf>
    <xf numFmtId="0" fontId="8" fillId="2" borderId="8" xfId="15" applyFont="1" applyFill="1" applyBorder="1" applyAlignment="1" applyProtection="1">
      <alignment horizontal="center" vertical="center"/>
      <protection locked="0"/>
    </xf>
    <xf numFmtId="0" fontId="8" fillId="2" borderId="7" xfId="15" applyFont="1" applyFill="1" applyBorder="1" applyAlignment="1" applyProtection="1">
      <alignment horizontal="center" vertical="center"/>
      <protection locked="0"/>
    </xf>
    <xf numFmtId="0" fontId="8" fillId="2" borderId="9" xfId="15" applyFont="1" applyFill="1" applyBorder="1" applyAlignment="1" applyProtection="1">
      <alignment horizontal="center" vertical="center"/>
      <protection locked="0"/>
    </xf>
    <xf numFmtId="0" fontId="8" fillId="2" borderId="0" xfId="15" applyFont="1" applyFill="1" applyBorder="1" applyAlignment="1" applyProtection="1">
      <alignment horizontal="center" vertical="center"/>
      <protection locked="0"/>
    </xf>
    <xf numFmtId="0" fontId="8" fillId="2" borderId="10" xfId="15" applyFont="1" applyFill="1" applyBorder="1" applyAlignment="1" applyProtection="1">
      <alignment horizontal="center" vertical="center"/>
      <protection locked="0"/>
    </xf>
    <xf numFmtId="0" fontId="9" fillId="2" borderId="9" xfId="15" applyFont="1" applyFill="1" applyBorder="1" applyAlignment="1" applyProtection="1">
      <alignment horizontal="center" vertical="center"/>
      <protection locked="0"/>
    </xf>
    <xf numFmtId="0" fontId="9" fillId="2" borderId="0" xfId="15" applyFont="1" applyFill="1" applyBorder="1" applyAlignment="1" applyProtection="1">
      <alignment horizontal="center" vertical="center"/>
      <protection locked="0"/>
    </xf>
    <xf numFmtId="0" fontId="9" fillId="2" borderId="10" xfId="15" applyFont="1" applyFill="1" applyBorder="1" applyAlignment="1" applyProtection="1">
      <alignment horizontal="center" vertical="center"/>
      <protection locked="0"/>
    </xf>
    <xf numFmtId="0" fontId="21" fillId="2" borderId="9" xfId="20" applyFont="1" applyFill="1" applyBorder="1" applyAlignment="1">
      <alignment horizontal="center" vertical="center" wrapText="1"/>
    </xf>
    <xf numFmtId="0" fontId="21" fillId="2" borderId="0" xfId="20" applyFont="1" applyFill="1" applyBorder="1" applyAlignment="1">
      <alignment horizontal="center" vertical="center" wrapText="1"/>
    </xf>
    <xf numFmtId="0" fontId="21" fillId="2" borderId="10" xfId="20" applyFont="1" applyFill="1" applyBorder="1" applyAlignment="1">
      <alignment horizontal="center" vertical="center" wrapText="1"/>
    </xf>
    <xf numFmtId="0" fontId="26" fillId="2" borderId="3" xfId="20" applyFont="1" applyFill="1" applyBorder="1" applyAlignment="1">
      <alignment horizontal="center" vertical="center" wrapText="1"/>
    </xf>
    <xf numFmtId="0" fontId="26" fillId="2" borderId="4" xfId="20" applyFont="1" applyFill="1" applyBorder="1" applyAlignment="1">
      <alignment horizontal="center" vertical="center" wrapText="1"/>
    </xf>
    <xf numFmtId="0" fontId="22" fillId="2" borderId="9" xfId="20" applyFont="1" applyFill="1" applyBorder="1" applyAlignment="1">
      <alignment horizontal="center" vertical="center" wrapText="1"/>
    </xf>
    <xf numFmtId="0" fontId="22" fillId="2" borderId="0" xfId="20" applyFont="1" applyFill="1" applyBorder="1" applyAlignment="1">
      <alignment horizontal="center" vertical="center" wrapText="1"/>
    </xf>
    <xf numFmtId="0" fontId="27" fillId="2" borderId="6" xfId="18" applyFont="1" applyFill="1" applyBorder="1" applyAlignment="1">
      <alignment horizontal="center"/>
    </xf>
    <xf numFmtId="0" fontId="27" fillId="2" borderId="8" xfId="18" applyFont="1" applyFill="1" applyBorder="1" applyAlignment="1">
      <alignment horizontal="center"/>
    </xf>
    <xf numFmtId="0" fontId="27" fillId="2" borderId="7" xfId="18" applyFont="1" applyFill="1" applyBorder="1" applyAlignment="1">
      <alignment horizontal="center"/>
    </xf>
    <xf numFmtId="0" fontId="28" fillId="2" borderId="11" xfId="18" applyFont="1" applyFill="1" applyBorder="1" applyAlignment="1">
      <alignment horizontal="center" vertical="top"/>
    </xf>
    <xf numFmtId="0" fontId="28" fillId="2" borderId="12" xfId="18" applyFont="1" applyFill="1" applyBorder="1" applyAlignment="1">
      <alignment horizontal="center" vertical="top"/>
    </xf>
    <xf numFmtId="0" fontId="28" fillId="2" borderId="13" xfId="18" applyFont="1" applyFill="1" applyBorder="1" applyAlignment="1">
      <alignment horizontal="center" vertical="top"/>
    </xf>
    <xf numFmtId="0" fontId="20" fillId="2" borderId="3" xfId="17" applyFill="1" applyBorder="1" applyAlignment="1">
      <alignment horizontal="center"/>
    </xf>
    <xf numFmtId="0" fontId="20" fillId="2" borderId="4" xfId="17" applyFill="1" applyBorder="1" applyAlignment="1">
      <alignment horizontal="center"/>
    </xf>
    <xf numFmtId="0" fontId="22" fillId="2" borderId="11" xfId="20" applyFont="1" applyFill="1" applyBorder="1" applyAlignment="1">
      <alignment horizontal="center" vertical="center" wrapText="1"/>
    </xf>
    <xf numFmtId="0" fontId="22" fillId="2" borderId="12" xfId="20" applyFont="1" applyFill="1" applyBorder="1" applyAlignment="1">
      <alignment horizontal="center" vertical="center" wrapText="1"/>
    </xf>
  </cellXfs>
  <cellStyles count="23">
    <cellStyle name="Moeda 2" xfId="2"/>
    <cellStyle name="Moeda 3" xfId="3"/>
    <cellStyle name="Normal" xfId="0" builtinId="0"/>
    <cellStyle name="Normal 2" xfId="1"/>
    <cellStyle name="Normal 2 2" xfId="4"/>
    <cellStyle name="Normal 2 2 2" xfId="16"/>
    <cellStyle name="Normal 2 3" xfId="20"/>
    <cellStyle name="Normal 3" xfId="5"/>
    <cellStyle name="Normal 4" xfId="6"/>
    <cellStyle name="Normal 4 2" xfId="18"/>
    <cellStyle name="Normal 5" xfId="12"/>
    <cellStyle name="Normal 5 2" xfId="15"/>
    <cellStyle name="Normal 6" xfId="17"/>
    <cellStyle name="Normal_composição BDI" xfId="19"/>
    <cellStyle name="Porcentagem 2" xfId="7"/>
    <cellStyle name="Porcentagem 2 2" xfId="21"/>
    <cellStyle name="Porcentagem 3" xfId="8"/>
    <cellStyle name="Porcentagem 4" xfId="13"/>
    <cellStyle name="Separador de milhares" xfId="22" builtinId="3"/>
    <cellStyle name="Separador de milhares 2" xfId="9"/>
    <cellStyle name="Separador de milhares 3" xfId="10"/>
    <cellStyle name="Separador de milhares 4" xfId="14"/>
    <cellStyle name="Vírgula 2" xfId="11"/>
  </cellStyles>
  <dxfs count="1">
    <dxf>
      <fill>
        <patternFill patternType="solid">
          <fgColor rgb="FFFFFFFF"/>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0</xdr:rowOff>
    </xdr:from>
    <xdr:to>
      <xdr:col>1</xdr:col>
      <xdr:colOff>3514724</xdr:colOff>
      <xdr:row>5</xdr:row>
      <xdr:rowOff>164063</xdr:rowOff>
    </xdr:to>
    <xdr:pic>
      <xdr:nvPicPr>
        <xdr:cNvPr id="2" name="Imagem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57150" y="0"/>
          <a:ext cx="3867149" cy="1116563"/>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2209800</xdr:colOff>
      <xdr:row>33</xdr:row>
      <xdr:rowOff>44425</xdr:rowOff>
    </xdr:from>
    <xdr:to>
      <xdr:col>2</xdr:col>
      <xdr:colOff>476250</xdr:colOff>
      <xdr:row>37</xdr:row>
      <xdr:rowOff>9524</xdr:rowOff>
    </xdr:to>
    <xdr:pic>
      <xdr:nvPicPr>
        <xdr:cNvPr id="3" name="Imagem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2619375" y="7940650"/>
          <a:ext cx="3305175" cy="72709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7429499</xdr:colOff>
      <xdr:row>0</xdr:row>
      <xdr:rowOff>40822</xdr:rowOff>
    </xdr:from>
    <xdr:to>
      <xdr:col>6</xdr:col>
      <xdr:colOff>1129393</xdr:colOff>
      <xdr:row>4</xdr:row>
      <xdr:rowOff>231322</xdr:rowOff>
    </xdr:to>
    <xdr:pic>
      <xdr:nvPicPr>
        <xdr:cNvPr id="35" name="Imagem 34">
          <a:extLst>
            <a:ext uri="{FF2B5EF4-FFF2-40B4-BE49-F238E27FC236}">
              <a16:creationId xmlns:a16="http://schemas.microsoft.com/office/drawing/2014/main" xmlns="" id="{00000000-0008-0000-0200-00002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9130392" y="40822"/>
          <a:ext cx="3687537" cy="1279071"/>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114301</xdr:rowOff>
    </xdr:from>
    <xdr:to>
      <xdr:col>2</xdr:col>
      <xdr:colOff>1828800</xdr:colOff>
      <xdr:row>5</xdr:row>
      <xdr:rowOff>47626</xdr:rowOff>
    </xdr:to>
    <xdr:pic>
      <xdr:nvPicPr>
        <xdr:cNvPr id="2" name="Imagem 1">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04775" y="114301"/>
          <a:ext cx="3114675" cy="7429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2</xdr:col>
      <xdr:colOff>2505075</xdr:colOff>
      <xdr:row>727</xdr:row>
      <xdr:rowOff>123825</xdr:rowOff>
    </xdr:from>
    <xdr:to>
      <xdr:col>2</xdr:col>
      <xdr:colOff>5803900</xdr:colOff>
      <xdr:row>731</xdr:row>
      <xdr:rowOff>88924</xdr:rowOff>
    </xdr:to>
    <xdr:pic>
      <xdr:nvPicPr>
        <xdr:cNvPr id="3" name="Imagem 2">
          <a:extLst>
            <a:ext uri="{FF2B5EF4-FFF2-40B4-BE49-F238E27FC236}">
              <a16:creationId xmlns:a16="http://schemas.microsoft.com/office/drawing/2014/main" xmlns="" id="{00000000-0008-0000-03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3895725" y="130902075"/>
          <a:ext cx="3305175" cy="72709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3077937</xdr:colOff>
      <xdr:row>7</xdr:row>
      <xdr:rowOff>145596</xdr:rowOff>
    </xdr:to>
    <xdr:pic>
      <xdr:nvPicPr>
        <xdr:cNvPr id="2" name="Imagem 1">
          <a:extLst>
            <a:ext uri="{FF2B5EF4-FFF2-40B4-BE49-F238E27FC236}">
              <a16:creationId xmlns:a16="http://schemas.microsoft.com/office/drawing/2014/main" xmlns=""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0" y="0"/>
          <a:ext cx="3687537" cy="1279071"/>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14654</xdr:colOff>
      <xdr:row>0</xdr:row>
      <xdr:rowOff>0</xdr:rowOff>
    </xdr:from>
    <xdr:to>
      <xdr:col>2</xdr:col>
      <xdr:colOff>2513135</xdr:colOff>
      <xdr:row>3</xdr:row>
      <xdr:rowOff>205154</xdr:rowOff>
    </xdr:to>
    <xdr:pic>
      <xdr:nvPicPr>
        <xdr:cNvPr id="2" name="Imagem 1">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4654" y="0"/>
          <a:ext cx="3714750" cy="88655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ARHENA\Downloads\Nova%20Planilha%20Or&#231;ament&#225;ria\Antigos\PLANILHA%20SINAPI%20-%20JULHO%202013%20(modificado%20por%20Romer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abinete\Desktop\Or&#231;amentos%20para%20composi&#231;&#227;o%20-%20SINAPI%20%20-%20JULHO2013\Biotecnologia\Biotecnologia%20-%20Pronto%20para%20Licitar\PLANILHA%20SINAPI%20-%20JULHO%202013%20(modificado%20por%20Romero)%20-%20TEST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AMSUNG-INFO\Documents\UFPB\PREG&#195;O%205%20-%20MEDI&#199;&#195;O%20PINTURA%20BLOCO%20DAS%20SALAS%20DE%20AULA%20DO%20CT%20-%20BLOCO%20D.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sheetData sheetId="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v>0</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LANILHA GERAL - JULHO 2013"/>
      <sheetName val="COMPOSIÇÃO"/>
      <sheetName val="INSUMOS SINAPI - CONSULTA"/>
      <sheetName val="ENCARGOS COM DESONERAÇÃO"/>
      <sheetName val="COMPOSIÇÃO (DO)"/>
    </sheetNames>
    <sheetDataSet>
      <sheetData sheetId="0">
        <row r="3387">
          <cell r="C3387" t="str">
            <v>Argamassa cimento/areia 1:4 - preparo manual - p</v>
          </cell>
        </row>
      </sheetData>
      <sheetData sheetId="1"/>
      <sheetData sheetId="2">
        <row r="183">
          <cell r="D183" t="str">
            <v>24,39</v>
          </cell>
        </row>
      </sheetData>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LANILHA GERAL - JULHO 2013"/>
      <sheetName val="COMPOSIÇÃO"/>
      <sheetName val="INSUMOS SINAPI - CONSULTA"/>
      <sheetName val="ENCARGOS SOCIAIS"/>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UANTITATIVO"/>
      <sheetName val="CRONOGRAMA"/>
      <sheetName val="composições_sintéticas"/>
      <sheetName val="COMPOSIÇÃO - DO"/>
      <sheetName val="COMPOSIÇÕES UTILIZADAS"/>
      <sheetName val="ENCARGOS COM DESONERAÇÃO"/>
      <sheetName val="BDI - TCU (2013)"/>
      <sheetName val="Dados Brutos"/>
    </sheetNames>
    <sheetDataSet>
      <sheetData sheetId="0">
        <row r="5">
          <cell r="C5" t="str">
            <v>LOCAL: CAMPUS I - UFPB</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oleObject" Target="../embeddings/oleObject6.bin"/><Relationship Id="rId13" Type="http://schemas.openxmlformats.org/officeDocument/2006/relationships/oleObject" Target="../embeddings/oleObject11.bin"/><Relationship Id="rId18" Type="http://schemas.openxmlformats.org/officeDocument/2006/relationships/oleObject" Target="../embeddings/oleObject16.bin"/><Relationship Id="rId26" Type="http://schemas.openxmlformats.org/officeDocument/2006/relationships/oleObject" Target="../embeddings/oleObject24.bin"/><Relationship Id="rId3" Type="http://schemas.openxmlformats.org/officeDocument/2006/relationships/oleObject" Target="../embeddings/oleObject1.bin"/><Relationship Id="rId21" Type="http://schemas.openxmlformats.org/officeDocument/2006/relationships/oleObject" Target="../embeddings/oleObject19.bin"/><Relationship Id="rId34" Type="http://schemas.openxmlformats.org/officeDocument/2006/relationships/control" Target="../activeX/activeX1.xml"/><Relationship Id="rId7" Type="http://schemas.openxmlformats.org/officeDocument/2006/relationships/oleObject" Target="../embeddings/oleObject5.bin"/><Relationship Id="rId12" Type="http://schemas.openxmlformats.org/officeDocument/2006/relationships/oleObject" Target="../embeddings/oleObject10.bin"/><Relationship Id="rId17" Type="http://schemas.openxmlformats.org/officeDocument/2006/relationships/oleObject" Target="../embeddings/oleObject15.bin"/><Relationship Id="rId25" Type="http://schemas.openxmlformats.org/officeDocument/2006/relationships/oleObject" Target="../embeddings/oleObject23.bin"/><Relationship Id="rId33" Type="http://schemas.openxmlformats.org/officeDocument/2006/relationships/oleObject" Target="../embeddings/oleObject31.bin"/><Relationship Id="rId2" Type="http://schemas.openxmlformats.org/officeDocument/2006/relationships/vmlDrawing" Target="../drawings/vmlDrawing1.vml"/><Relationship Id="rId16" Type="http://schemas.openxmlformats.org/officeDocument/2006/relationships/oleObject" Target="../embeddings/oleObject14.bin"/><Relationship Id="rId20" Type="http://schemas.openxmlformats.org/officeDocument/2006/relationships/oleObject" Target="../embeddings/oleObject18.bin"/><Relationship Id="rId29" Type="http://schemas.openxmlformats.org/officeDocument/2006/relationships/oleObject" Target="../embeddings/oleObject27.bin"/><Relationship Id="rId1" Type="http://schemas.openxmlformats.org/officeDocument/2006/relationships/printerSettings" Target="../printerSettings/printerSettings2.bin"/><Relationship Id="rId6" Type="http://schemas.openxmlformats.org/officeDocument/2006/relationships/oleObject" Target="../embeddings/oleObject4.bin"/><Relationship Id="rId11" Type="http://schemas.openxmlformats.org/officeDocument/2006/relationships/oleObject" Target="../embeddings/oleObject9.bin"/><Relationship Id="rId24" Type="http://schemas.openxmlformats.org/officeDocument/2006/relationships/oleObject" Target="../embeddings/oleObject22.bin"/><Relationship Id="rId32" Type="http://schemas.openxmlformats.org/officeDocument/2006/relationships/oleObject" Target="../embeddings/oleObject30.bin"/><Relationship Id="rId5" Type="http://schemas.openxmlformats.org/officeDocument/2006/relationships/oleObject" Target="../embeddings/oleObject3.bin"/><Relationship Id="rId15" Type="http://schemas.openxmlformats.org/officeDocument/2006/relationships/oleObject" Target="../embeddings/oleObject13.bin"/><Relationship Id="rId23" Type="http://schemas.openxmlformats.org/officeDocument/2006/relationships/oleObject" Target="../embeddings/oleObject21.bin"/><Relationship Id="rId28" Type="http://schemas.openxmlformats.org/officeDocument/2006/relationships/oleObject" Target="../embeddings/oleObject26.bin"/><Relationship Id="rId10" Type="http://schemas.openxmlformats.org/officeDocument/2006/relationships/oleObject" Target="../embeddings/oleObject8.bin"/><Relationship Id="rId19" Type="http://schemas.openxmlformats.org/officeDocument/2006/relationships/oleObject" Target="../embeddings/oleObject17.bin"/><Relationship Id="rId31" Type="http://schemas.openxmlformats.org/officeDocument/2006/relationships/oleObject" Target="../embeddings/oleObject29.bin"/><Relationship Id="rId4" Type="http://schemas.openxmlformats.org/officeDocument/2006/relationships/oleObject" Target="../embeddings/oleObject2.bin"/><Relationship Id="rId9" Type="http://schemas.openxmlformats.org/officeDocument/2006/relationships/oleObject" Target="../embeddings/oleObject7.bin"/><Relationship Id="rId14" Type="http://schemas.openxmlformats.org/officeDocument/2006/relationships/oleObject" Target="../embeddings/oleObject12.bin"/><Relationship Id="rId22" Type="http://schemas.openxmlformats.org/officeDocument/2006/relationships/oleObject" Target="../embeddings/oleObject20.bin"/><Relationship Id="rId27" Type="http://schemas.openxmlformats.org/officeDocument/2006/relationships/oleObject" Target="../embeddings/oleObject25.bin"/><Relationship Id="rId30" Type="http://schemas.openxmlformats.org/officeDocument/2006/relationships/oleObject" Target="../embeddings/oleObject28.bin"/></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6.bin"/><Relationship Id="rId13" Type="http://schemas.openxmlformats.org/officeDocument/2006/relationships/oleObject" Target="../embeddings/oleObject41.bin"/><Relationship Id="rId18" Type="http://schemas.openxmlformats.org/officeDocument/2006/relationships/oleObject" Target="../embeddings/oleObject46.bin"/><Relationship Id="rId26" Type="http://schemas.openxmlformats.org/officeDocument/2006/relationships/oleObject" Target="../embeddings/oleObject54.bin"/><Relationship Id="rId3" Type="http://schemas.openxmlformats.org/officeDocument/2006/relationships/vmlDrawing" Target="../drawings/vmlDrawing2.vml"/><Relationship Id="rId21" Type="http://schemas.openxmlformats.org/officeDocument/2006/relationships/oleObject" Target="../embeddings/oleObject49.bin"/><Relationship Id="rId34" Type="http://schemas.openxmlformats.org/officeDocument/2006/relationships/oleObject" Target="../embeddings/oleObject62.bin"/><Relationship Id="rId7" Type="http://schemas.openxmlformats.org/officeDocument/2006/relationships/oleObject" Target="../embeddings/oleObject35.bin"/><Relationship Id="rId12" Type="http://schemas.openxmlformats.org/officeDocument/2006/relationships/oleObject" Target="../embeddings/oleObject40.bin"/><Relationship Id="rId17" Type="http://schemas.openxmlformats.org/officeDocument/2006/relationships/oleObject" Target="../embeddings/oleObject45.bin"/><Relationship Id="rId25" Type="http://schemas.openxmlformats.org/officeDocument/2006/relationships/oleObject" Target="../embeddings/oleObject53.bin"/><Relationship Id="rId33" Type="http://schemas.openxmlformats.org/officeDocument/2006/relationships/oleObject" Target="../embeddings/oleObject61.bin"/><Relationship Id="rId2" Type="http://schemas.openxmlformats.org/officeDocument/2006/relationships/drawing" Target="../drawings/drawing2.xml"/><Relationship Id="rId16" Type="http://schemas.openxmlformats.org/officeDocument/2006/relationships/oleObject" Target="../embeddings/oleObject44.bin"/><Relationship Id="rId20" Type="http://schemas.openxmlformats.org/officeDocument/2006/relationships/oleObject" Target="../embeddings/oleObject48.bin"/><Relationship Id="rId29" Type="http://schemas.openxmlformats.org/officeDocument/2006/relationships/oleObject" Target="../embeddings/oleObject57.bin"/><Relationship Id="rId1" Type="http://schemas.openxmlformats.org/officeDocument/2006/relationships/printerSettings" Target="../printerSettings/printerSettings3.bin"/><Relationship Id="rId6" Type="http://schemas.openxmlformats.org/officeDocument/2006/relationships/oleObject" Target="../embeddings/oleObject34.bin"/><Relationship Id="rId11" Type="http://schemas.openxmlformats.org/officeDocument/2006/relationships/oleObject" Target="../embeddings/oleObject39.bin"/><Relationship Id="rId24" Type="http://schemas.openxmlformats.org/officeDocument/2006/relationships/oleObject" Target="../embeddings/oleObject52.bin"/><Relationship Id="rId32" Type="http://schemas.openxmlformats.org/officeDocument/2006/relationships/oleObject" Target="../embeddings/oleObject60.bin"/><Relationship Id="rId5" Type="http://schemas.openxmlformats.org/officeDocument/2006/relationships/oleObject" Target="../embeddings/oleObject33.bin"/><Relationship Id="rId15" Type="http://schemas.openxmlformats.org/officeDocument/2006/relationships/oleObject" Target="../embeddings/oleObject43.bin"/><Relationship Id="rId23" Type="http://schemas.openxmlformats.org/officeDocument/2006/relationships/oleObject" Target="../embeddings/oleObject51.bin"/><Relationship Id="rId28" Type="http://schemas.openxmlformats.org/officeDocument/2006/relationships/oleObject" Target="../embeddings/oleObject56.bin"/><Relationship Id="rId10" Type="http://schemas.openxmlformats.org/officeDocument/2006/relationships/oleObject" Target="../embeddings/oleObject38.bin"/><Relationship Id="rId19" Type="http://schemas.openxmlformats.org/officeDocument/2006/relationships/oleObject" Target="../embeddings/oleObject47.bin"/><Relationship Id="rId31" Type="http://schemas.openxmlformats.org/officeDocument/2006/relationships/oleObject" Target="../embeddings/oleObject59.bin"/><Relationship Id="rId4" Type="http://schemas.openxmlformats.org/officeDocument/2006/relationships/oleObject" Target="../embeddings/oleObject32.bin"/><Relationship Id="rId9" Type="http://schemas.openxmlformats.org/officeDocument/2006/relationships/oleObject" Target="../embeddings/oleObject37.bin"/><Relationship Id="rId14" Type="http://schemas.openxmlformats.org/officeDocument/2006/relationships/oleObject" Target="../embeddings/oleObject42.bin"/><Relationship Id="rId22" Type="http://schemas.openxmlformats.org/officeDocument/2006/relationships/oleObject" Target="../embeddings/oleObject50.bin"/><Relationship Id="rId27" Type="http://schemas.openxmlformats.org/officeDocument/2006/relationships/oleObject" Target="../embeddings/oleObject55.bin"/><Relationship Id="rId30" Type="http://schemas.openxmlformats.org/officeDocument/2006/relationships/oleObject" Target="../embeddings/oleObject58.bin"/><Relationship Id="rId35"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8:G46"/>
  <sheetViews>
    <sheetView tabSelected="1" topLeftCell="A7" zoomScaleNormal="100" workbookViewId="0">
      <selection activeCell="A16" sqref="A16:G16"/>
    </sheetView>
  </sheetViews>
  <sheetFormatPr defaultRowHeight="15"/>
  <cols>
    <col min="1" max="1" width="6.140625" customWidth="1"/>
    <col min="2" max="2" width="75.5703125" customWidth="1"/>
  </cols>
  <sheetData>
    <row r="8" spans="1:7" ht="31.5">
      <c r="A8" s="193" t="s">
        <v>442</v>
      </c>
      <c r="B8" s="193"/>
      <c r="C8" s="193"/>
      <c r="D8" s="193"/>
      <c r="E8" s="193"/>
      <c r="F8" s="193"/>
      <c r="G8" s="193"/>
    </row>
    <row r="11" spans="1:7" ht="18.75">
      <c r="A11" s="190" t="s">
        <v>444</v>
      </c>
    </row>
    <row r="12" spans="1:7" ht="10.5" customHeight="1">
      <c r="A12" s="104"/>
    </row>
    <row r="13" spans="1:7" ht="21">
      <c r="A13" s="194" t="s">
        <v>328</v>
      </c>
      <c r="B13" s="194"/>
    </row>
    <row r="14" spans="1:7">
      <c r="A14" s="195" t="s">
        <v>445</v>
      </c>
      <c r="B14" s="195"/>
      <c r="C14" s="195"/>
      <c r="D14" s="195"/>
      <c r="E14" s="195"/>
      <c r="F14" s="195"/>
      <c r="G14" s="195"/>
    </row>
    <row r="15" spans="1:7">
      <c r="A15" s="105"/>
      <c r="B15" s="105"/>
      <c r="C15" s="105"/>
      <c r="D15" s="105"/>
      <c r="E15" s="105"/>
      <c r="F15" s="105"/>
      <c r="G15" s="105"/>
    </row>
    <row r="16" spans="1:7" ht="46.5" customHeight="1">
      <c r="A16" s="196" t="s">
        <v>441</v>
      </c>
      <c r="B16" s="196"/>
      <c r="C16" s="196"/>
      <c r="D16" s="196"/>
      <c r="E16" s="196"/>
      <c r="F16" s="196"/>
      <c r="G16" s="196"/>
    </row>
    <row r="17" spans="1:7" ht="15.75" thickBot="1"/>
    <row r="18" spans="1:7" ht="24.75" thickBot="1">
      <c r="A18" s="156" t="s">
        <v>329</v>
      </c>
      <c r="B18" s="157" t="s">
        <v>330</v>
      </c>
      <c r="C18" s="157" t="s">
        <v>331</v>
      </c>
      <c r="D18" s="157" t="s">
        <v>332</v>
      </c>
      <c r="E18" s="157" t="s">
        <v>333</v>
      </c>
      <c r="F18" s="197" t="s">
        <v>334</v>
      </c>
      <c r="G18" s="198"/>
    </row>
    <row r="19" spans="1:7" ht="47.25" customHeight="1" thickBot="1">
      <c r="A19" s="106">
        <v>1</v>
      </c>
      <c r="B19" s="107" t="s">
        <v>357</v>
      </c>
      <c r="C19" s="106" t="s">
        <v>14</v>
      </c>
      <c r="D19" s="108">
        <v>25500</v>
      </c>
      <c r="E19" s="109">
        <f>'PLANILHA ORÇAMENTÁRIA'!G73</f>
        <v>127</v>
      </c>
      <c r="F19" s="199">
        <f>E19*D19</f>
        <v>3238500</v>
      </c>
      <c r="G19" s="200"/>
    </row>
    <row r="20" spans="1:7" ht="18.75" customHeight="1" thickBot="1">
      <c r="A20" s="202" t="s">
        <v>387</v>
      </c>
      <c r="B20" s="203"/>
      <c r="C20" s="203"/>
      <c r="D20" s="203"/>
      <c r="E20" s="204"/>
      <c r="F20" s="205">
        <f>SUM(F19:G19)</f>
        <v>3238500</v>
      </c>
      <c r="G20" s="204"/>
    </row>
    <row r="22" spans="1:7">
      <c r="A22" s="192" t="s">
        <v>443</v>
      </c>
    </row>
    <row r="24" spans="1:7" ht="27.75" customHeight="1">
      <c r="A24" s="206" t="s">
        <v>335</v>
      </c>
      <c r="B24" s="206"/>
      <c r="C24" s="206"/>
      <c r="D24" s="206"/>
      <c r="E24" s="206"/>
      <c r="F24" s="206"/>
      <c r="G24" s="206"/>
    </row>
    <row r="26" spans="1:7">
      <c r="A26" t="s">
        <v>336</v>
      </c>
    </row>
    <row r="28" spans="1:7">
      <c r="A28" t="s">
        <v>337</v>
      </c>
    </row>
    <row r="30" spans="1:7" ht="29.25" customHeight="1">
      <c r="A30" s="207" t="s">
        <v>338</v>
      </c>
      <c r="B30" s="207"/>
      <c r="C30" s="207"/>
      <c r="D30" s="207"/>
      <c r="E30" s="207"/>
      <c r="F30" s="207"/>
      <c r="G30" s="207"/>
    </row>
    <row r="32" spans="1:7">
      <c r="A32" t="s">
        <v>339</v>
      </c>
    </row>
    <row r="43" spans="1:7">
      <c r="A43" s="201" t="s">
        <v>340</v>
      </c>
      <c r="B43" s="201"/>
      <c r="C43" s="201"/>
      <c r="D43" s="201"/>
      <c r="E43" s="201"/>
      <c r="F43" s="201"/>
      <c r="G43" s="201"/>
    </row>
    <row r="44" spans="1:7">
      <c r="A44" s="201" t="s">
        <v>341</v>
      </c>
      <c r="B44" s="201"/>
      <c r="C44" s="201"/>
      <c r="D44" s="201"/>
      <c r="E44" s="201"/>
      <c r="F44" s="201"/>
      <c r="G44" s="201"/>
    </row>
    <row r="45" spans="1:7">
      <c r="A45" s="201" t="s">
        <v>342</v>
      </c>
      <c r="B45" s="201"/>
      <c r="C45" s="201"/>
      <c r="D45" s="201"/>
      <c r="E45" s="201"/>
      <c r="F45" s="201"/>
      <c r="G45" s="201"/>
    </row>
    <row r="46" spans="1:7">
      <c r="A46" s="201" t="s">
        <v>343</v>
      </c>
      <c r="B46" s="201"/>
      <c r="C46" s="201"/>
      <c r="D46" s="201"/>
      <c r="E46" s="201"/>
      <c r="F46" s="201"/>
      <c r="G46" s="201"/>
    </row>
  </sheetData>
  <mergeCells count="14">
    <mergeCell ref="F19:G19"/>
    <mergeCell ref="A44:G44"/>
    <mergeCell ref="A45:G45"/>
    <mergeCell ref="A46:G46"/>
    <mergeCell ref="A20:E20"/>
    <mergeCell ref="F20:G20"/>
    <mergeCell ref="A24:G24"/>
    <mergeCell ref="A30:G30"/>
    <mergeCell ref="A43:G43"/>
    <mergeCell ref="A8:G8"/>
    <mergeCell ref="A13:B13"/>
    <mergeCell ref="A14:G14"/>
    <mergeCell ref="A16:G16"/>
    <mergeCell ref="F18:G18"/>
  </mergeCells>
  <pageMargins left="0.511811024" right="0.511811024" top="0.78740157499999996" bottom="0.78740157499999996" header="0.31496062000000002" footer="0.31496062000000002"/>
  <pageSetup paperSize="9" scale="72" orientation="portrait" r:id="rId1"/>
  <drawing r:id="rId2"/>
</worksheet>
</file>

<file path=xl/worksheets/sheet2.xml><?xml version="1.0" encoding="utf-8"?>
<worksheet xmlns="http://schemas.openxmlformats.org/spreadsheetml/2006/main" xmlns:r="http://schemas.openxmlformats.org/officeDocument/2006/relationships">
  <sheetPr codeName="Plan8">
    <pageSetUpPr fitToPage="1"/>
  </sheetPr>
  <dimension ref="A1:I74"/>
  <sheetViews>
    <sheetView showGridLines="0" showZeros="0" view="pageBreakPreview" zoomScale="70" zoomScaleNormal="100" zoomScaleSheetLayoutView="70" workbookViewId="0">
      <selection activeCell="A74" sqref="A74:G74"/>
    </sheetView>
  </sheetViews>
  <sheetFormatPr defaultRowHeight="15.75"/>
  <cols>
    <col min="1" max="1" width="18.5703125" style="52" customWidth="1"/>
    <col min="2" max="2" width="7" style="52" bestFit="1" customWidth="1"/>
    <col min="3" max="3" width="113.42578125" style="53" customWidth="1"/>
    <col min="4" max="4" width="8.7109375" style="52" bestFit="1" customWidth="1"/>
    <col min="5" max="5" width="12" style="54" bestFit="1" customWidth="1"/>
    <col min="6" max="6" width="15.42578125" style="56" bestFit="1" customWidth="1"/>
    <col min="7" max="7" width="19.28515625" style="55" bestFit="1" customWidth="1"/>
    <col min="8" max="16384" width="9.140625" style="40"/>
  </cols>
  <sheetData>
    <row r="1" spans="1:7" ht="21.95" customHeight="1">
      <c r="A1" s="212"/>
      <c r="B1" s="215" t="s">
        <v>114</v>
      </c>
      <c r="C1" s="216"/>
      <c r="D1" s="216"/>
      <c r="E1" s="217"/>
      <c r="F1" s="208" t="s">
        <v>115</v>
      </c>
      <c r="G1" s="209"/>
    </row>
    <row r="2" spans="1:7" ht="21.95" customHeight="1">
      <c r="A2" s="213"/>
      <c r="B2" s="218" t="s">
        <v>116</v>
      </c>
      <c r="C2" s="219"/>
      <c r="D2" s="219"/>
      <c r="E2" s="220"/>
      <c r="F2" s="210"/>
      <c r="G2" s="211"/>
    </row>
    <row r="3" spans="1:7" ht="21.95" customHeight="1">
      <c r="A3" s="213"/>
      <c r="B3" s="218" t="s">
        <v>266</v>
      </c>
      <c r="C3" s="219"/>
      <c r="D3" s="219"/>
      <c r="E3" s="220"/>
      <c r="F3" s="210"/>
      <c r="G3" s="211"/>
    </row>
    <row r="4" spans="1:7" ht="21.95" customHeight="1">
      <c r="A4" s="213"/>
      <c r="B4" s="218" t="s">
        <v>304</v>
      </c>
      <c r="C4" s="219"/>
      <c r="D4" s="219"/>
      <c r="E4" s="220"/>
      <c r="F4" s="210"/>
      <c r="G4" s="211"/>
    </row>
    <row r="5" spans="1:7" ht="21.95" customHeight="1" thickBot="1">
      <c r="A5" s="213"/>
      <c r="B5" s="218" t="s">
        <v>303</v>
      </c>
      <c r="C5" s="219"/>
      <c r="D5" s="219"/>
      <c r="E5" s="220"/>
      <c r="F5" s="210"/>
      <c r="G5" s="211"/>
    </row>
    <row r="6" spans="1:7" ht="21.95" customHeight="1" thickBot="1">
      <c r="A6" s="214"/>
      <c r="B6" s="221" t="s">
        <v>316</v>
      </c>
      <c r="C6" s="222"/>
      <c r="D6" s="222"/>
      <c r="E6" s="222"/>
      <c r="F6" s="100" t="s">
        <v>117</v>
      </c>
      <c r="G6" s="101">
        <v>0.25</v>
      </c>
    </row>
    <row r="7" spans="1:7" ht="41.25" customHeight="1" thickBot="1">
      <c r="A7" s="41" t="s">
        <v>305</v>
      </c>
      <c r="B7" s="42" t="s">
        <v>118</v>
      </c>
      <c r="C7" s="43" t="s">
        <v>108</v>
      </c>
      <c r="D7" s="41" t="s">
        <v>144</v>
      </c>
      <c r="E7" s="44" t="s">
        <v>119</v>
      </c>
      <c r="F7" s="99" t="s">
        <v>319</v>
      </c>
      <c r="G7" s="99" t="s">
        <v>317</v>
      </c>
    </row>
    <row r="8" spans="1:7">
      <c r="A8" s="61"/>
      <c r="B8" s="62"/>
      <c r="C8" s="63"/>
      <c r="D8" s="62"/>
      <c r="E8" s="64"/>
      <c r="F8" s="65"/>
      <c r="G8" s="66"/>
    </row>
    <row r="9" spans="1:7">
      <c r="A9" s="67"/>
      <c r="B9" s="48" t="s">
        <v>4</v>
      </c>
      <c r="C9" s="98" t="s">
        <v>278</v>
      </c>
      <c r="D9" s="49"/>
      <c r="E9" s="46"/>
      <c r="F9" s="47"/>
      <c r="G9" s="68">
        <f>SUM(G10:G67)</f>
        <v>4845063.8</v>
      </c>
    </row>
    <row r="10" spans="1:7">
      <c r="A10" s="69" t="s">
        <v>89</v>
      </c>
      <c r="B10" s="45" t="s">
        <v>24</v>
      </c>
      <c r="C10" s="57" t="s">
        <v>122</v>
      </c>
      <c r="D10" s="45" t="s">
        <v>110</v>
      </c>
      <c r="E10" s="47">
        <v>100</v>
      </c>
      <c r="F10" s="47">
        <v>79.14</v>
      </c>
      <c r="G10" s="70">
        <f t="shared" ref="G10:G67" si="0">ROUND(E10*F10,2)</f>
        <v>7914</v>
      </c>
    </row>
    <row r="11" spans="1:7">
      <c r="A11" s="69">
        <v>85373</v>
      </c>
      <c r="B11" s="45" t="s">
        <v>25</v>
      </c>
      <c r="C11" s="57" t="s">
        <v>123</v>
      </c>
      <c r="D11" s="45" t="s">
        <v>113</v>
      </c>
      <c r="E11" s="46">
        <v>3000</v>
      </c>
      <c r="F11" s="47">
        <v>4.5999999999999996</v>
      </c>
      <c r="G11" s="70">
        <f t="shared" si="0"/>
        <v>13800</v>
      </c>
    </row>
    <row r="12" spans="1:7">
      <c r="A12" s="69">
        <v>85364</v>
      </c>
      <c r="B12" s="45" t="s">
        <v>27</v>
      </c>
      <c r="C12" s="57" t="s">
        <v>267</v>
      </c>
      <c r="D12" s="45" t="s">
        <v>110</v>
      </c>
      <c r="E12" s="46">
        <v>100</v>
      </c>
      <c r="F12" s="47">
        <v>205.77</v>
      </c>
      <c r="G12" s="70">
        <f t="shared" si="0"/>
        <v>20577</v>
      </c>
    </row>
    <row r="13" spans="1:7">
      <c r="A13" s="69">
        <v>85383</v>
      </c>
      <c r="B13" s="45" t="s">
        <v>21</v>
      </c>
      <c r="C13" s="57" t="s">
        <v>124</v>
      </c>
      <c r="D13" s="45" t="s">
        <v>112</v>
      </c>
      <c r="E13" s="46">
        <v>1000</v>
      </c>
      <c r="F13" s="47">
        <v>2.81</v>
      </c>
      <c r="G13" s="70">
        <f>ROUND(E13*F13,2)</f>
        <v>2810</v>
      </c>
    </row>
    <row r="14" spans="1:7">
      <c r="A14" s="69">
        <v>85382</v>
      </c>
      <c r="B14" s="45" t="s">
        <v>17</v>
      </c>
      <c r="C14" s="57" t="s">
        <v>125</v>
      </c>
      <c r="D14" s="45" t="s">
        <v>113</v>
      </c>
      <c r="E14" s="46">
        <v>3000</v>
      </c>
      <c r="F14" s="47">
        <v>17.579999999999998</v>
      </c>
      <c r="G14" s="70">
        <f t="shared" si="0"/>
        <v>52740</v>
      </c>
    </row>
    <row r="15" spans="1:7">
      <c r="A15" s="69">
        <v>85387</v>
      </c>
      <c r="B15" s="45" t="s">
        <v>26</v>
      </c>
      <c r="C15" s="57" t="s">
        <v>126</v>
      </c>
      <c r="D15" s="45" t="s">
        <v>110</v>
      </c>
      <c r="E15" s="46">
        <v>100</v>
      </c>
      <c r="F15" s="47">
        <v>50.63</v>
      </c>
      <c r="G15" s="70">
        <f t="shared" si="0"/>
        <v>5063</v>
      </c>
    </row>
    <row r="16" spans="1:7">
      <c r="A16" s="69">
        <v>72226</v>
      </c>
      <c r="B16" s="45" t="s">
        <v>57</v>
      </c>
      <c r="C16" s="57" t="s">
        <v>264</v>
      </c>
      <c r="D16" s="45" t="s">
        <v>113</v>
      </c>
      <c r="E16" s="47">
        <v>3000</v>
      </c>
      <c r="F16" s="47">
        <v>9.4499999999999993</v>
      </c>
      <c r="G16" s="70">
        <f t="shared" si="0"/>
        <v>28350</v>
      </c>
    </row>
    <row r="17" spans="1:7">
      <c r="A17" s="69">
        <v>72227</v>
      </c>
      <c r="B17" s="45" t="s">
        <v>19</v>
      </c>
      <c r="C17" s="57" t="s">
        <v>127</v>
      </c>
      <c r="D17" s="45" t="s">
        <v>113</v>
      </c>
      <c r="E17" s="47">
        <v>10000</v>
      </c>
      <c r="F17" s="47">
        <v>6.3</v>
      </c>
      <c r="G17" s="70">
        <f t="shared" si="0"/>
        <v>63000</v>
      </c>
    </row>
    <row r="18" spans="1:7">
      <c r="A18" s="69">
        <v>72230</v>
      </c>
      <c r="B18" s="45" t="s">
        <v>81</v>
      </c>
      <c r="C18" s="57" t="s">
        <v>128</v>
      </c>
      <c r="D18" s="45" t="s">
        <v>113</v>
      </c>
      <c r="E18" s="47">
        <v>3000</v>
      </c>
      <c r="F18" s="47">
        <v>7.03</v>
      </c>
      <c r="G18" s="70">
        <f t="shared" si="0"/>
        <v>21090</v>
      </c>
    </row>
    <row r="19" spans="1:7">
      <c r="A19" s="69">
        <v>72231</v>
      </c>
      <c r="B19" s="45" t="s">
        <v>279</v>
      </c>
      <c r="C19" s="57" t="s">
        <v>129</v>
      </c>
      <c r="D19" s="45" t="s">
        <v>113</v>
      </c>
      <c r="E19" s="47">
        <v>10000</v>
      </c>
      <c r="F19" s="47">
        <v>4.92</v>
      </c>
      <c r="G19" s="70">
        <f t="shared" si="0"/>
        <v>49200</v>
      </c>
    </row>
    <row r="20" spans="1:7">
      <c r="A20" s="71" t="s">
        <v>314</v>
      </c>
      <c r="B20" s="45" t="s">
        <v>82</v>
      </c>
      <c r="C20" s="58" t="s">
        <v>242</v>
      </c>
      <c r="D20" s="50" t="s">
        <v>113</v>
      </c>
      <c r="E20" s="47">
        <v>3000</v>
      </c>
      <c r="F20" s="47">
        <v>17.579999999999998</v>
      </c>
      <c r="G20" s="70">
        <f t="shared" si="0"/>
        <v>52740</v>
      </c>
    </row>
    <row r="21" spans="1:7" ht="18">
      <c r="A21" s="71" t="s">
        <v>315</v>
      </c>
      <c r="B21" s="45" t="s">
        <v>60</v>
      </c>
      <c r="C21" s="59" t="s">
        <v>236</v>
      </c>
      <c r="D21" s="51" t="s">
        <v>318</v>
      </c>
      <c r="E21" s="47">
        <v>500</v>
      </c>
      <c r="F21" s="47">
        <v>35.770000000000003</v>
      </c>
      <c r="G21" s="70">
        <f t="shared" si="0"/>
        <v>17885</v>
      </c>
    </row>
    <row r="22" spans="1:7" ht="31.5">
      <c r="A22" s="69" t="s">
        <v>100</v>
      </c>
      <c r="B22" s="45" t="s">
        <v>74</v>
      </c>
      <c r="C22" s="57" t="s">
        <v>261</v>
      </c>
      <c r="D22" s="45" t="s">
        <v>113</v>
      </c>
      <c r="E22" s="46">
        <v>300</v>
      </c>
      <c r="F22" s="47">
        <v>59.24</v>
      </c>
      <c r="G22" s="70">
        <f t="shared" si="0"/>
        <v>17772</v>
      </c>
    </row>
    <row r="23" spans="1:7" ht="31.5">
      <c r="A23" s="69" t="s">
        <v>94</v>
      </c>
      <c r="B23" s="45" t="s">
        <v>47</v>
      </c>
      <c r="C23" s="57" t="s">
        <v>243</v>
      </c>
      <c r="D23" s="45" t="s">
        <v>113</v>
      </c>
      <c r="E23" s="46">
        <v>300</v>
      </c>
      <c r="F23" s="47">
        <v>65.94</v>
      </c>
      <c r="G23" s="70">
        <f t="shared" si="0"/>
        <v>19782</v>
      </c>
    </row>
    <row r="24" spans="1:7">
      <c r="A24" s="69">
        <v>84022</v>
      </c>
      <c r="B24" s="45" t="s">
        <v>36</v>
      </c>
      <c r="C24" s="57" t="s">
        <v>258</v>
      </c>
      <c r="D24" s="45" t="s">
        <v>112</v>
      </c>
      <c r="E24" s="46">
        <v>2000</v>
      </c>
      <c r="F24" s="47">
        <v>16.57</v>
      </c>
      <c r="G24" s="70">
        <f t="shared" si="0"/>
        <v>33140</v>
      </c>
    </row>
    <row r="25" spans="1:7" ht="31.5">
      <c r="A25" s="69">
        <v>84044</v>
      </c>
      <c r="B25" s="45" t="s">
        <v>103</v>
      </c>
      <c r="C25" s="57" t="s">
        <v>259</v>
      </c>
      <c r="D25" s="45" t="s">
        <v>112</v>
      </c>
      <c r="E25" s="46">
        <v>500</v>
      </c>
      <c r="F25" s="47">
        <v>68.760000000000005</v>
      </c>
      <c r="G25" s="70">
        <f t="shared" si="0"/>
        <v>34380</v>
      </c>
    </row>
    <row r="26" spans="1:7">
      <c r="A26" s="69">
        <v>72105</v>
      </c>
      <c r="B26" s="45" t="s">
        <v>32</v>
      </c>
      <c r="C26" s="57" t="s">
        <v>268</v>
      </c>
      <c r="D26" s="45" t="s">
        <v>112</v>
      </c>
      <c r="E26" s="46">
        <v>400</v>
      </c>
      <c r="F26" s="47">
        <v>156.97999999999999</v>
      </c>
      <c r="G26" s="70">
        <f t="shared" si="0"/>
        <v>62792</v>
      </c>
    </row>
    <row r="27" spans="1:7">
      <c r="A27" s="69">
        <v>84033</v>
      </c>
      <c r="B27" s="45" t="s">
        <v>80</v>
      </c>
      <c r="C27" s="57" t="s">
        <v>244</v>
      </c>
      <c r="D27" s="45" t="s">
        <v>113</v>
      </c>
      <c r="E27" s="46">
        <v>3500</v>
      </c>
      <c r="F27" s="47">
        <v>25.99</v>
      </c>
      <c r="G27" s="70">
        <f t="shared" si="0"/>
        <v>90965</v>
      </c>
    </row>
    <row r="28" spans="1:7" ht="31.5">
      <c r="A28" s="69">
        <v>73634</v>
      </c>
      <c r="B28" s="45" t="s">
        <v>280</v>
      </c>
      <c r="C28" s="57" t="s">
        <v>245</v>
      </c>
      <c r="D28" s="45" t="s">
        <v>113</v>
      </c>
      <c r="E28" s="46">
        <v>7000</v>
      </c>
      <c r="F28" s="47">
        <v>137.16</v>
      </c>
      <c r="G28" s="70">
        <f t="shared" si="0"/>
        <v>960120</v>
      </c>
    </row>
    <row r="29" spans="1:7" ht="31.5">
      <c r="A29" s="69">
        <v>84037</v>
      </c>
      <c r="B29" s="45" t="s">
        <v>281</v>
      </c>
      <c r="C29" s="57" t="s">
        <v>269</v>
      </c>
      <c r="D29" s="45" t="s">
        <v>113</v>
      </c>
      <c r="E29" s="46">
        <v>7000</v>
      </c>
      <c r="F29" s="47">
        <v>53.93</v>
      </c>
      <c r="G29" s="70">
        <f t="shared" si="0"/>
        <v>377510</v>
      </c>
    </row>
    <row r="30" spans="1:7" ht="31.5">
      <c r="A30" s="69">
        <v>84035</v>
      </c>
      <c r="B30" s="45" t="s">
        <v>84</v>
      </c>
      <c r="C30" s="57" t="s">
        <v>246</v>
      </c>
      <c r="D30" s="45" t="s">
        <v>113</v>
      </c>
      <c r="E30" s="46">
        <v>3000</v>
      </c>
      <c r="F30" s="47">
        <v>80.930000000000007</v>
      </c>
      <c r="G30" s="70">
        <f t="shared" si="0"/>
        <v>242790</v>
      </c>
    </row>
    <row r="31" spans="1:7">
      <c r="A31" s="69">
        <v>84038</v>
      </c>
      <c r="B31" s="45" t="s">
        <v>282</v>
      </c>
      <c r="C31" s="57" t="s">
        <v>247</v>
      </c>
      <c r="D31" s="45" t="s">
        <v>113</v>
      </c>
      <c r="E31" s="46">
        <v>5000</v>
      </c>
      <c r="F31" s="47">
        <v>76.55</v>
      </c>
      <c r="G31" s="70">
        <f t="shared" si="0"/>
        <v>382750</v>
      </c>
    </row>
    <row r="32" spans="1:7" ht="31.5">
      <c r="A32" s="69">
        <v>84045</v>
      </c>
      <c r="B32" s="45" t="s">
        <v>35</v>
      </c>
      <c r="C32" s="57" t="s">
        <v>248</v>
      </c>
      <c r="D32" s="45" t="s">
        <v>112</v>
      </c>
      <c r="E32" s="46">
        <v>200</v>
      </c>
      <c r="F32" s="47">
        <v>31.47</v>
      </c>
      <c r="G32" s="70">
        <f t="shared" si="0"/>
        <v>6294</v>
      </c>
    </row>
    <row r="33" spans="1:7" ht="31.5">
      <c r="A33" s="69">
        <v>6058</v>
      </c>
      <c r="B33" s="45" t="s">
        <v>283</v>
      </c>
      <c r="C33" s="57" t="s">
        <v>249</v>
      </c>
      <c r="D33" s="45" t="s">
        <v>112</v>
      </c>
      <c r="E33" s="46">
        <v>2000</v>
      </c>
      <c r="F33" s="47">
        <v>21.53</v>
      </c>
      <c r="G33" s="70">
        <f t="shared" si="0"/>
        <v>43060</v>
      </c>
    </row>
    <row r="34" spans="1:7">
      <c r="A34" s="69">
        <v>75220</v>
      </c>
      <c r="B34" s="45" t="s">
        <v>37</v>
      </c>
      <c r="C34" s="57" t="s">
        <v>250</v>
      </c>
      <c r="D34" s="45" t="s">
        <v>112</v>
      </c>
      <c r="E34" s="46">
        <v>1000</v>
      </c>
      <c r="F34" s="47">
        <v>67.180000000000007</v>
      </c>
      <c r="G34" s="70">
        <f t="shared" si="0"/>
        <v>67180</v>
      </c>
    </row>
    <row r="35" spans="1:7" ht="31.5">
      <c r="A35" s="69" t="s">
        <v>101</v>
      </c>
      <c r="B35" s="45" t="s">
        <v>63</v>
      </c>
      <c r="C35" s="57" t="s">
        <v>251</v>
      </c>
      <c r="D35" s="45" t="s">
        <v>112</v>
      </c>
      <c r="E35" s="46">
        <v>2000</v>
      </c>
      <c r="F35" s="47">
        <v>70.3</v>
      </c>
      <c r="G35" s="70">
        <f t="shared" si="0"/>
        <v>140600</v>
      </c>
    </row>
    <row r="36" spans="1:7" ht="31.5">
      <c r="A36" s="69">
        <v>72079</v>
      </c>
      <c r="B36" s="45" t="s">
        <v>33</v>
      </c>
      <c r="C36" s="57" t="s">
        <v>272</v>
      </c>
      <c r="D36" s="45" t="s">
        <v>113</v>
      </c>
      <c r="E36" s="46">
        <v>1000</v>
      </c>
      <c r="F36" s="47">
        <v>72.459999999999994</v>
      </c>
      <c r="G36" s="70">
        <f t="shared" si="0"/>
        <v>72460</v>
      </c>
    </row>
    <row r="37" spans="1:7" ht="31.5">
      <c r="A37" s="69">
        <v>72081</v>
      </c>
      <c r="B37" s="45" t="s">
        <v>85</v>
      </c>
      <c r="C37" s="57" t="s">
        <v>271</v>
      </c>
      <c r="D37" s="45" t="s">
        <v>113</v>
      </c>
      <c r="E37" s="46">
        <v>7000</v>
      </c>
      <c r="F37" s="47">
        <v>19.86</v>
      </c>
      <c r="G37" s="70">
        <f t="shared" si="0"/>
        <v>139020</v>
      </c>
    </row>
    <row r="38" spans="1:7" ht="31.5">
      <c r="A38" s="69">
        <v>72110</v>
      </c>
      <c r="B38" s="45" t="s">
        <v>284</v>
      </c>
      <c r="C38" s="57" t="s">
        <v>270</v>
      </c>
      <c r="D38" s="45" t="s">
        <v>113</v>
      </c>
      <c r="E38" s="46">
        <v>2000</v>
      </c>
      <c r="F38" s="47">
        <v>71.59</v>
      </c>
      <c r="G38" s="70">
        <f t="shared" si="0"/>
        <v>143180</v>
      </c>
    </row>
    <row r="39" spans="1:7">
      <c r="A39" s="69">
        <v>84005</v>
      </c>
      <c r="B39" s="45" t="s">
        <v>285</v>
      </c>
      <c r="C39" s="57" t="s">
        <v>252</v>
      </c>
      <c r="D39" s="45" t="s">
        <v>113</v>
      </c>
      <c r="E39" s="46">
        <v>1000</v>
      </c>
      <c r="F39" s="47">
        <v>58</v>
      </c>
      <c r="G39" s="70">
        <f t="shared" si="0"/>
        <v>58000</v>
      </c>
    </row>
    <row r="40" spans="1:7">
      <c r="A40" s="69">
        <v>73488</v>
      </c>
      <c r="B40" s="45" t="s">
        <v>65</v>
      </c>
      <c r="C40" s="57" t="s">
        <v>260</v>
      </c>
      <c r="D40" s="45" t="s">
        <v>112</v>
      </c>
      <c r="E40" s="46">
        <v>2000</v>
      </c>
      <c r="F40" s="47">
        <v>21.28</v>
      </c>
      <c r="G40" s="70">
        <f t="shared" si="0"/>
        <v>42560</v>
      </c>
    </row>
    <row r="41" spans="1:7">
      <c r="A41" s="69">
        <v>73460</v>
      </c>
      <c r="B41" s="45" t="s">
        <v>286</v>
      </c>
      <c r="C41" s="57" t="s">
        <v>300</v>
      </c>
      <c r="D41" s="45" t="s">
        <v>112</v>
      </c>
      <c r="E41" s="46">
        <v>2000</v>
      </c>
      <c r="F41" s="47">
        <v>25.55</v>
      </c>
      <c r="G41" s="70">
        <f t="shared" si="0"/>
        <v>51100</v>
      </c>
    </row>
    <row r="42" spans="1:7">
      <c r="A42" s="69">
        <v>72087</v>
      </c>
      <c r="B42" s="45" t="s">
        <v>106</v>
      </c>
      <c r="C42" s="57" t="s">
        <v>277</v>
      </c>
      <c r="D42" s="45" t="s">
        <v>112</v>
      </c>
      <c r="E42" s="46">
        <v>7000</v>
      </c>
      <c r="F42" s="47">
        <v>13.04</v>
      </c>
      <c r="G42" s="70">
        <f t="shared" si="0"/>
        <v>91280</v>
      </c>
    </row>
    <row r="43" spans="1:7" ht="31.5">
      <c r="A43" s="69">
        <v>72093</v>
      </c>
      <c r="B43" s="45" t="s">
        <v>46</v>
      </c>
      <c r="C43" s="57" t="s">
        <v>130</v>
      </c>
      <c r="D43" s="45" t="s">
        <v>113</v>
      </c>
      <c r="E43" s="46">
        <v>7000</v>
      </c>
      <c r="F43" s="47">
        <v>9.1</v>
      </c>
      <c r="G43" s="70">
        <f t="shared" si="0"/>
        <v>63700</v>
      </c>
    </row>
    <row r="44" spans="1:7">
      <c r="A44" s="69">
        <v>72091</v>
      </c>
      <c r="B44" s="45" t="s">
        <v>43</v>
      </c>
      <c r="C44" s="57" t="s">
        <v>295</v>
      </c>
      <c r="D44" s="45" t="s">
        <v>113</v>
      </c>
      <c r="E44" s="46">
        <v>3000</v>
      </c>
      <c r="F44" s="47">
        <v>32.93</v>
      </c>
      <c r="G44" s="70">
        <f t="shared" si="0"/>
        <v>98790</v>
      </c>
    </row>
    <row r="45" spans="1:7">
      <c r="A45" s="69">
        <v>72092</v>
      </c>
      <c r="B45" s="45" t="s">
        <v>41</v>
      </c>
      <c r="C45" s="57" t="s">
        <v>131</v>
      </c>
      <c r="D45" s="45" t="s">
        <v>113</v>
      </c>
      <c r="E45" s="46">
        <v>7000</v>
      </c>
      <c r="F45" s="47">
        <v>9.25</v>
      </c>
      <c r="G45" s="70">
        <f t="shared" si="0"/>
        <v>64750</v>
      </c>
    </row>
    <row r="46" spans="1:7">
      <c r="A46" s="69">
        <v>72101</v>
      </c>
      <c r="B46" s="45" t="s">
        <v>287</v>
      </c>
      <c r="C46" s="57" t="s">
        <v>132</v>
      </c>
      <c r="D46" s="45" t="s">
        <v>113</v>
      </c>
      <c r="E46" s="46">
        <v>3000</v>
      </c>
      <c r="F46" s="47">
        <v>9.26</v>
      </c>
      <c r="G46" s="70">
        <f t="shared" si="0"/>
        <v>27780</v>
      </c>
    </row>
    <row r="47" spans="1:7">
      <c r="A47" s="69">
        <v>84030</v>
      </c>
      <c r="B47" s="45" t="s">
        <v>288</v>
      </c>
      <c r="C47" s="57" t="s">
        <v>262</v>
      </c>
      <c r="D47" s="45" t="s">
        <v>112</v>
      </c>
      <c r="E47" s="46">
        <v>2000</v>
      </c>
      <c r="F47" s="47">
        <v>6.55</v>
      </c>
      <c r="G47" s="70">
        <f t="shared" si="0"/>
        <v>13100</v>
      </c>
    </row>
    <row r="48" spans="1:7">
      <c r="A48" s="69">
        <v>72107</v>
      </c>
      <c r="B48" s="45" t="s">
        <v>289</v>
      </c>
      <c r="C48" s="57" t="s">
        <v>253</v>
      </c>
      <c r="D48" s="45" t="s">
        <v>112</v>
      </c>
      <c r="E48" s="46">
        <v>200</v>
      </c>
      <c r="F48" s="47">
        <v>27.65</v>
      </c>
      <c r="G48" s="70">
        <f t="shared" si="0"/>
        <v>5530</v>
      </c>
    </row>
    <row r="49" spans="1:7">
      <c r="A49" s="69" t="s">
        <v>87</v>
      </c>
      <c r="B49" s="45" t="s">
        <v>290</v>
      </c>
      <c r="C49" s="57" t="s">
        <v>254</v>
      </c>
      <c r="D49" s="45" t="s">
        <v>112</v>
      </c>
      <c r="E49" s="46">
        <v>500</v>
      </c>
      <c r="F49" s="47">
        <v>43.37</v>
      </c>
      <c r="G49" s="70">
        <f t="shared" si="0"/>
        <v>21685</v>
      </c>
    </row>
    <row r="50" spans="1:7">
      <c r="A50" s="69">
        <v>84009</v>
      </c>
      <c r="B50" s="45" t="s">
        <v>291</v>
      </c>
      <c r="C50" s="57" t="s">
        <v>263</v>
      </c>
      <c r="D50" s="45" t="s">
        <v>112</v>
      </c>
      <c r="E50" s="46">
        <v>2000</v>
      </c>
      <c r="F50" s="47">
        <v>20.62</v>
      </c>
      <c r="G50" s="70">
        <f t="shared" si="0"/>
        <v>41240</v>
      </c>
    </row>
    <row r="51" spans="1:7">
      <c r="A51" s="69" t="s">
        <v>96</v>
      </c>
      <c r="B51" s="45" t="s">
        <v>31</v>
      </c>
      <c r="C51" s="57" t="s">
        <v>273</v>
      </c>
      <c r="D51" s="45" t="s">
        <v>111</v>
      </c>
      <c r="E51" s="46">
        <v>20</v>
      </c>
      <c r="F51" s="47">
        <v>380.33</v>
      </c>
      <c r="G51" s="70">
        <f t="shared" si="0"/>
        <v>7606.6</v>
      </c>
    </row>
    <row r="52" spans="1:7">
      <c r="A52" s="69" t="s">
        <v>97</v>
      </c>
      <c r="B52" s="45" t="s">
        <v>73</v>
      </c>
      <c r="C52" s="57" t="s">
        <v>274</v>
      </c>
      <c r="D52" s="45" t="s">
        <v>111</v>
      </c>
      <c r="E52" s="46">
        <v>20</v>
      </c>
      <c r="F52" s="47">
        <v>422.19</v>
      </c>
      <c r="G52" s="70">
        <f t="shared" si="0"/>
        <v>8443.7999999999993</v>
      </c>
    </row>
    <row r="53" spans="1:7">
      <c r="A53" s="69" t="s">
        <v>97</v>
      </c>
      <c r="B53" s="45" t="s">
        <v>44</v>
      </c>
      <c r="C53" s="57" t="s">
        <v>275</v>
      </c>
      <c r="D53" s="45" t="s">
        <v>111</v>
      </c>
      <c r="E53" s="46">
        <v>20</v>
      </c>
      <c r="F53" s="47">
        <v>462.77</v>
      </c>
      <c r="G53" s="70">
        <f t="shared" si="0"/>
        <v>9255.4</v>
      </c>
    </row>
    <row r="54" spans="1:7">
      <c r="A54" s="69" t="s">
        <v>98</v>
      </c>
      <c r="B54" s="45" t="s">
        <v>42</v>
      </c>
      <c r="C54" s="57" t="s">
        <v>276</v>
      </c>
      <c r="D54" s="45" t="s">
        <v>111</v>
      </c>
      <c r="E54" s="46">
        <v>20</v>
      </c>
      <c r="F54" s="47">
        <v>528.1</v>
      </c>
      <c r="G54" s="70">
        <f t="shared" si="0"/>
        <v>10562</v>
      </c>
    </row>
    <row r="55" spans="1:7" ht="31.5">
      <c r="A55" s="69" t="s">
        <v>306</v>
      </c>
      <c r="B55" s="45" t="s">
        <v>75</v>
      </c>
      <c r="C55" s="57" t="s">
        <v>237</v>
      </c>
      <c r="D55" s="45" t="s">
        <v>113</v>
      </c>
      <c r="E55" s="46">
        <v>2000</v>
      </c>
      <c r="F55" s="47">
        <v>38.630000000000003</v>
      </c>
      <c r="G55" s="70">
        <f t="shared" si="0"/>
        <v>77260</v>
      </c>
    </row>
    <row r="56" spans="1:7" ht="31.5">
      <c r="A56" s="69" t="s">
        <v>307</v>
      </c>
      <c r="B56" s="45" t="s">
        <v>90</v>
      </c>
      <c r="C56" s="57" t="s">
        <v>238</v>
      </c>
      <c r="D56" s="45" t="s">
        <v>113</v>
      </c>
      <c r="E56" s="46">
        <v>4000</v>
      </c>
      <c r="F56" s="47">
        <v>44.06</v>
      </c>
      <c r="G56" s="70">
        <f t="shared" si="0"/>
        <v>176240</v>
      </c>
    </row>
    <row r="57" spans="1:7">
      <c r="A57" s="69" t="s">
        <v>308</v>
      </c>
      <c r="B57" s="45" t="s">
        <v>105</v>
      </c>
      <c r="C57" s="57" t="s">
        <v>239</v>
      </c>
      <c r="D57" s="45" t="s">
        <v>113</v>
      </c>
      <c r="E57" s="46">
        <v>2500</v>
      </c>
      <c r="F57" s="47">
        <v>29.28</v>
      </c>
      <c r="G57" s="70">
        <f t="shared" si="0"/>
        <v>73200</v>
      </c>
    </row>
    <row r="58" spans="1:7" ht="31.5">
      <c r="A58" s="69" t="s">
        <v>309</v>
      </c>
      <c r="B58" s="45" t="s">
        <v>292</v>
      </c>
      <c r="C58" s="57" t="s">
        <v>240</v>
      </c>
      <c r="D58" s="45" t="s">
        <v>113</v>
      </c>
      <c r="E58" s="46">
        <v>2000</v>
      </c>
      <c r="F58" s="47">
        <v>22.85</v>
      </c>
      <c r="G58" s="70">
        <f t="shared" si="0"/>
        <v>45700</v>
      </c>
    </row>
    <row r="59" spans="1:7">
      <c r="A59" s="69" t="s">
        <v>310</v>
      </c>
      <c r="B59" s="45" t="s">
        <v>293</v>
      </c>
      <c r="C59" s="57" t="s">
        <v>241</v>
      </c>
      <c r="D59" s="45" t="s">
        <v>113</v>
      </c>
      <c r="E59" s="46">
        <v>3000</v>
      </c>
      <c r="F59" s="47">
        <v>14.73</v>
      </c>
      <c r="G59" s="70">
        <f t="shared" si="0"/>
        <v>44190</v>
      </c>
    </row>
    <row r="60" spans="1:7" ht="31.5">
      <c r="A60" s="69" t="s">
        <v>93</v>
      </c>
      <c r="B60" s="45" t="s">
        <v>294</v>
      </c>
      <c r="C60" s="57" t="s">
        <v>256</v>
      </c>
      <c r="D60" s="45" t="s">
        <v>113</v>
      </c>
      <c r="E60" s="46">
        <v>500</v>
      </c>
      <c r="F60" s="47">
        <v>3.07</v>
      </c>
      <c r="G60" s="70">
        <f t="shared" si="0"/>
        <v>1535</v>
      </c>
    </row>
    <row r="61" spans="1:7" ht="31.5">
      <c r="A61" s="69" t="s">
        <v>92</v>
      </c>
      <c r="B61" s="45" t="s">
        <v>66</v>
      </c>
      <c r="C61" s="57" t="s">
        <v>255</v>
      </c>
      <c r="D61" s="45" t="s">
        <v>113</v>
      </c>
      <c r="E61" s="46">
        <v>500</v>
      </c>
      <c r="F61" s="47">
        <v>26.48</v>
      </c>
      <c r="G61" s="70">
        <f t="shared" si="0"/>
        <v>13240</v>
      </c>
    </row>
    <row r="62" spans="1:7">
      <c r="A62" s="69" t="s">
        <v>91</v>
      </c>
      <c r="B62" s="45" t="s">
        <v>50</v>
      </c>
      <c r="C62" s="57" t="s">
        <v>133</v>
      </c>
      <c r="D62" s="45" t="s">
        <v>113</v>
      </c>
      <c r="E62" s="46">
        <v>1000</v>
      </c>
      <c r="F62" s="47">
        <v>36.93</v>
      </c>
      <c r="G62" s="70">
        <f t="shared" si="0"/>
        <v>36930</v>
      </c>
    </row>
    <row r="63" spans="1:7">
      <c r="A63" s="69">
        <v>6225</v>
      </c>
      <c r="B63" s="45" t="s">
        <v>104</v>
      </c>
      <c r="C63" s="57" t="s">
        <v>257</v>
      </c>
      <c r="D63" s="45" t="s">
        <v>113</v>
      </c>
      <c r="E63" s="46">
        <v>500</v>
      </c>
      <c r="F63" s="47">
        <v>36.880000000000003</v>
      </c>
      <c r="G63" s="70">
        <f t="shared" si="0"/>
        <v>18440</v>
      </c>
    </row>
    <row r="64" spans="1:7" ht="31.5">
      <c r="A64" s="69" t="s">
        <v>79</v>
      </c>
      <c r="B64" s="45" t="s">
        <v>61</v>
      </c>
      <c r="C64" s="57" t="s">
        <v>265</v>
      </c>
      <c r="D64" s="45" t="s">
        <v>113</v>
      </c>
      <c r="E64" s="46">
        <v>5000</v>
      </c>
      <c r="F64" s="47">
        <v>81.64</v>
      </c>
      <c r="G64" s="70">
        <f t="shared" si="0"/>
        <v>408200</v>
      </c>
    </row>
    <row r="65" spans="1:9">
      <c r="A65" s="69" t="s">
        <v>311</v>
      </c>
      <c r="B65" s="45" t="s">
        <v>86</v>
      </c>
      <c r="C65" s="60" t="s">
        <v>296</v>
      </c>
      <c r="D65" s="45" t="s">
        <v>112</v>
      </c>
      <c r="E65" s="46">
        <v>1000</v>
      </c>
      <c r="F65" s="47">
        <v>48.63</v>
      </c>
      <c r="G65" s="70">
        <f t="shared" si="0"/>
        <v>48630</v>
      </c>
    </row>
    <row r="66" spans="1:9">
      <c r="A66" s="69" t="s">
        <v>312</v>
      </c>
      <c r="B66" s="45" t="s">
        <v>299</v>
      </c>
      <c r="C66" s="60" t="s">
        <v>297</v>
      </c>
      <c r="D66" s="45" t="s">
        <v>112</v>
      </c>
      <c r="E66" s="46">
        <v>1000</v>
      </c>
      <c r="F66" s="47">
        <v>86.66</v>
      </c>
      <c r="G66" s="70">
        <f t="shared" si="0"/>
        <v>86660</v>
      </c>
    </row>
    <row r="67" spans="1:9" ht="16.5" thickBot="1">
      <c r="A67" s="72" t="s">
        <v>313</v>
      </c>
      <c r="B67" s="45" t="s">
        <v>107</v>
      </c>
      <c r="C67" s="73" t="s">
        <v>298</v>
      </c>
      <c r="D67" s="74" t="s">
        <v>113</v>
      </c>
      <c r="E67" s="75">
        <v>300</v>
      </c>
      <c r="F67" s="76">
        <v>101.64</v>
      </c>
      <c r="G67" s="77">
        <f t="shared" si="0"/>
        <v>30492</v>
      </c>
    </row>
    <row r="68" spans="1:9" s="79" customFormat="1" ht="35.1" customHeight="1" thickBot="1">
      <c r="A68" s="223" t="s">
        <v>134</v>
      </c>
      <c r="B68" s="224"/>
      <c r="C68" s="224"/>
      <c r="D68" s="224"/>
      <c r="E68" s="224"/>
      <c r="F68" s="225"/>
      <c r="G68" s="94">
        <f>SUM(G10:G67)</f>
        <v>4845063.8</v>
      </c>
      <c r="I68" s="78"/>
    </row>
    <row r="69" spans="1:9" s="84" customFormat="1" ht="21.95" customHeight="1">
      <c r="A69" s="95"/>
      <c r="B69" s="229" t="s">
        <v>326</v>
      </c>
      <c r="C69" s="229"/>
      <c r="D69" s="81">
        <f>G6</f>
        <v>0.25</v>
      </c>
      <c r="E69" s="80"/>
      <c r="F69" s="82" t="s">
        <v>320</v>
      </c>
      <c r="G69" s="83">
        <f>G68-G70</f>
        <v>969012.75999999978</v>
      </c>
    </row>
    <row r="70" spans="1:9" s="84" customFormat="1" ht="21.95" customHeight="1">
      <c r="A70" s="96"/>
      <c r="B70" s="230" t="s">
        <v>321</v>
      </c>
      <c r="C70" s="230"/>
      <c r="D70" s="91"/>
      <c r="E70" s="85"/>
      <c r="F70" s="86" t="s">
        <v>320</v>
      </c>
      <c r="G70" s="87">
        <f>G68/(1+D69)</f>
        <v>3876051.04</v>
      </c>
    </row>
    <row r="71" spans="1:9" s="84" customFormat="1" ht="21.95" customHeight="1">
      <c r="A71" s="96"/>
      <c r="B71" s="230" t="s">
        <v>325</v>
      </c>
      <c r="C71" s="230"/>
      <c r="D71" s="91"/>
      <c r="E71" s="85"/>
      <c r="F71" s="86" t="s">
        <v>322</v>
      </c>
      <c r="G71" s="87">
        <v>87.31</v>
      </c>
    </row>
    <row r="72" spans="1:9" s="84" customFormat="1" ht="21.95" customHeight="1">
      <c r="A72" s="96"/>
      <c r="B72" s="230" t="s">
        <v>327</v>
      </c>
      <c r="C72" s="230"/>
      <c r="D72" s="91"/>
      <c r="E72" s="85"/>
      <c r="F72" s="86" t="s">
        <v>14</v>
      </c>
      <c r="G72" s="87">
        <v>25500</v>
      </c>
    </row>
    <row r="73" spans="1:9" s="84" customFormat="1" ht="21.95" customHeight="1" thickBot="1">
      <c r="A73" s="97"/>
      <c r="B73" s="231" t="s">
        <v>324</v>
      </c>
      <c r="C73" s="231"/>
      <c r="D73" s="92"/>
      <c r="E73" s="88"/>
      <c r="F73" s="89" t="s">
        <v>323</v>
      </c>
      <c r="G73" s="90">
        <f>G68/G72</f>
        <v>190.00250196078431</v>
      </c>
    </row>
    <row r="74" spans="1:9" s="85" customFormat="1" ht="35.1" customHeight="1" thickBot="1">
      <c r="A74" s="226"/>
      <c r="B74" s="227"/>
      <c r="C74" s="227"/>
      <c r="D74" s="227"/>
      <c r="E74" s="227"/>
      <c r="F74" s="227"/>
      <c r="G74" s="228"/>
      <c r="H74" s="93"/>
    </row>
  </sheetData>
  <sheetProtection selectLockedCells="1" selectUnlockedCells="1"/>
  <protectedRanges>
    <protectedRange password="CC29" sqref="C55:D55" name="Intervalo1"/>
    <protectedRange password="CC29" sqref="C56:D59" name="Intervalo1_3"/>
    <protectedRange password="CC29" sqref="D65:D66" name="Intervalo1_1_2"/>
    <protectedRange password="CC29" sqref="G68 D68:E68 A68:B68" name="Intervalo1_1"/>
    <protectedRange password="CC29" sqref="F68" name="Intervalo1_6"/>
    <protectedRange password="CC29" sqref="A74:F74 F69:F73 D69:E69" name="Intervalo1_1_1"/>
    <protectedRange password="CC29" sqref="C70:D73 B69:B72 B73" name="Intervalo1_1_2_1"/>
    <protectedRange password="CC29" sqref="G69 G71:G72" name="Intervalo1_1_1_1"/>
    <protectedRange password="CC29" sqref="G73" name="Intervalo1_8_1"/>
    <protectedRange password="CC29" sqref="G70" name="Intervalo1_1_2_1_1"/>
  </protectedRanges>
  <sortState ref="A58:H409">
    <sortCondition sortBy="cellColor" ref="C58:C409" dxfId="0"/>
  </sortState>
  <mergeCells count="15">
    <mergeCell ref="A68:F68"/>
    <mergeCell ref="A74:G74"/>
    <mergeCell ref="B69:C69"/>
    <mergeCell ref="B70:C70"/>
    <mergeCell ref="B71:C71"/>
    <mergeCell ref="B72:C72"/>
    <mergeCell ref="B73:C73"/>
    <mergeCell ref="F1:G5"/>
    <mergeCell ref="A1:A6"/>
    <mergeCell ref="B1:E1"/>
    <mergeCell ref="B2:E2"/>
    <mergeCell ref="B3:E3"/>
    <mergeCell ref="B4:E4"/>
    <mergeCell ref="B5:E5"/>
    <mergeCell ref="B6:E6"/>
  </mergeCells>
  <printOptions horizontalCentered="1"/>
  <pageMargins left="0.51181102362204722" right="0.51181102362204722" top="0.78740157480314965" bottom="0.59055118110236227" header="0.19685039370078741" footer="0.19685039370078741"/>
  <pageSetup paperSize="9" scale="69" fitToHeight="0" orientation="landscape" horizontalDpi="4294967295" verticalDpi="300" r:id="rId1"/>
  <headerFooter alignWithMargins="0">
    <oddFooter>Página &amp;P</oddFooter>
  </headerFooter>
  <legacyDrawing r:id="rId2"/>
  <oleObjects>
    <oleObject progId="PBrush" shapeId="7188" r:id="rId3"/>
    <oleObject progId="PBrush" shapeId="7189" r:id="rId4"/>
    <oleObject progId="PBrush" shapeId="7190" r:id="rId5"/>
    <oleObject progId="PBrush" shapeId="7191" r:id="rId6"/>
    <oleObject progId="PBrush" shapeId="7192" r:id="rId7"/>
    <oleObject progId="PBrush" shapeId="7193" r:id="rId8"/>
    <oleObject progId="PBrush" shapeId="7194" r:id="rId9"/>
    <oleObject progId="PBrush" shapeId="7195" r:id="rId10"/>
    <oleObject progId="PBrush" shapeId="7196" r:id="rId11"/>
    <oleObject progId="PBrush" shapeId="7197" r:id="rId12"/>
    <oleObject progId="PBrush" shapeId="7198" r:id="rId13"/>
    <oleObject progId="PBrush" shapeId="7199" r:id="rId14"/>
    <oleObject progId="PBrush" shapeId="7200" r:id="rId15"/>
    <oleObject progId="PBrush" shapeId="7201" r:id="rId16"/>
    <oleObject progId="PBrush" shapeId="7202" r:id="rId17"/>
    <oleObject progId="PBrush" shapeId="53269" r:id="rId18"/>
    <oleObject progId="PBrush" shapeId="53270" r:id="rId19"/>
    <oleObject progId="PBrush" shapeId="53271" r:id="rId20"/>
    <oleObject progId="PBrush" shapeId="53272" r:id="rId21"/>
    <oleObject progId="PBrush" shapeId="53273" r:id="rId22"/>
    <oleObject progId="PBrush" shapeId="53274" r:id="rId23"/>
    <oleObject progId="PBrush" shapeId="53275" r:id="rId24"/>
    <oleObject progId="PBrush" shapeId="53276" r:id="rId25"/>
    <oleObject progId="PBrush" shapeId="53277" r:id="rId26"/>
    <oleObject progId="PBrush" shapeId="53278" r:id="rId27"/>
    <oleObject progId="PBrush" shapeId="53279" r:id="rId28"/>
    <oleObject progId="PBrush" shapeId="53280" r:id="rId29"/>
    <oleObject progId="PBrush" shapeId="53281" r:id="rId30"/>
    <oleObject progId="PBrush" shapeId="53282" r:id="rId31"/>
    <oleObject progId="PBrush" shapeId="53283" r:id="rId32"/>
    <oleObject progId="PBrush" shapeId="99414" r:id="rId33"/>
  </oleObjects>
  <controls>
    <control shapeId="7171" r:id="rId34" name="CommandButton1"/>
  </controls>
</worksheet>
</file>

<file path=xl/worksheets/sheet3.xml><?xml version="1.0" encoding="utf-8"?>
<worksheet xmlns="http://schemas.openxmlformats.org/spreadsheetml/2006/main" xmlns:r="http://schemas.openxmlformats.org/officeDocument/2006/relationships">
  <sheetPr codeName="Plan9">
    <pageSetUpPr fitToPage="1"/>
  </sheetPr>
  <dimension ref="A1:I78"/>
  <sheetViews>
    <sheetView showGridLines="0" showZeros="0" topLeftCell="B31" zoomScaleNormal="100" zoomScaleSheetLayoutView="70" workbookViewId="0">
      <selection activeCell="G71" sqref="G71"/>
    </sheetView>
  </sheetViews>
  <sheetFormatPr defaultRowHeight="15.75"/>
  <cols>
    <col min="1" max="1" width="18.5703125" style="52" customWidth="1"/>
    <col min="2" max="2" width="7" style="52" customWidth="1"/>
    <col min="3" max="3" width="113.42578125" style="53" customWidth="1"/>
    <col min="4" max="4" width="8.7109375" style="52" customWidth="1"/>
    <col min="5" max="5" width="12" style="54" customWidth="1"/>
    <col min="6" max="6" width="15.42578125" style="56" customWidth="1"/>
    <col min="7" max="7" width="19.28515625" style="55" customWidth="1"/>
    <col min="8" max="8" width="9.7109375" style="40" bestFit="1" customWidth="1"/>
    <col min="9" max="16384" width="9.140625" style="40"/>
  </cols>
  <sheetData>
    <row r="1" spans="1:7" ht="21.95" customHeight="1">
      <c r="A1" s="212"/>
      <c r="B1" s="215" t="s">
        <v>114</v>
      </c>
      <c r="C1" s="216"/>
      <c r="D1" s="216"/>
      <c r="E1" s="217"/>
      <c r="F1" s="208" t="s">
        <v>115</v>
      </c>
      <c r="G1" s="209"/>
    </row>
    <row r="2" spans="1:7" ht="21.95" customHeight="1">
      <c r="A2" s="213"/>
      <c r="B2" s="218" t="s">
        <v>116</v>
      </c>
      <c r="C2" s="219"/>
      <c r="D2" s="219"/>
      <c r="E2" s="220"/>
      <c r="F2" s="210"/>
      <c r="G2" s="211"/>
    </row>
    <row r="3" spans="1:7" ht="21.95" customHeight="1">
      <c r="A3" s="213"/>
      <c r="B3" s="218" t="s">
        <v>266</v>
      </c>
      <c r="C3" s="219"/>
      <c r="D3" s="219"/>
      <c r="E3" s="220"/>
      <c r="F3" s="210"/>
      <c r="G3" s="211"/>
    </row>
    <row r="4" spans="1:7" ht="21.95" customHeight="1">
      <c r="A4" s="213"/>
      <c r="B4" s="218" t="s">
        <v>304</v>
      </c>
      <c r="C4" s="219"/>
      <c r="D4" s="219"/>
      <c r="E4" s="220"/>
      <c r="F4" s="210"/>
      <c r="G4" s="211"/>
    </row>
    <row r="5" spans="1:7" ht="21.95" customHeight="1" thickBot="1">
      <c r="A5" s="213"/>
      <c r="B5" s="218" t="s">
        <v>303</v>
      </c>
      <c r="C5" s="219"/>
      <c r="D5" s="219"/>
      <c r="E5" s="220"/>
      <c r="F5" s="210"/>
      <c r="G5" s="211"/>
    </row>
    <row r="6" spans="1:7" ht="21.95" customHeight="1" thickBot="1">
      <c r="A6" s="214"/>
      <c r="B6" s="221" t="s">
        <v>316</v>
      </c>
      <c r="C6" s="222"/>
      <c r="D6" s="222"/>
      <c r="E6" s="222"/>
      <c r="F6" s="100" t="s">
        <v>117</v>
      </c>
      <c r="G6" s="101">
        <v>0.2167</v>
      </c>
    </row>
    <row r="7" spans="1:7" ht="41.25" customHeight="1" thickBot="1">
      <c r="A7" s="41" t="s">
        <v>305</v>
      </c>
      <c r="B7" s="42" t="s">
        <v>118</v>
      </c>
      <c r="C7" s="43" t="s">
        <v>108</v>
      </c>
      <c r="D7" s="41" t="s">
        <v>144</v>
      </c>
      <c r="E7" s="44" t="s">
        <v>119</v>
      </c>
      <c r="F7" s="99" t="s">
        <v>319</v>
      </c>
      <c r="G7" s="99" t="s">
        <v>317</v>
      </c>
    </row>
    <row r="8" spans="1:7">
      <c r="A8" s="61"/>
      <c r="B8" s="62"/>
      <c r="C8" s="63"/>
      <c r="D8" s="62"/>
      <c r="E8" s="64"/>
      <c r="F8" s="65"/>
      <c r="G8" s="66"/>
    </row>
    <row r="9" spans="1:7">
      <c r="A9" s="67"/>
      <c r="B9" s="48" t="s">
        <v>4</v>
      </c>
      <c r="C9" s="98" t="s">
        <v>278</v>
      </c>
      <c r="D9" s="49"/>
      <c r="E9" s="46"/>
      <c r="F9" s="47"/>
      <c r="G9" s="68">
        <f>SUM(G10:G67)</f>
        <v>3238619</v>
      </c>
    </row>
    <row r="10" spans="1:7">
      <c r="A10" s="69" t="s">
        <v>89</v>
      </c>
      <c r="B10" s="45" t="s">
        <v>24</v>
      </c>
      <c r="C10" s="57" t="s">
        <v>122</v>
      </c>
      <c r="D10" s="45" t="s">
        <v>110</v>
      </c>
      <c r="E10" s="47">
        <v>100</v>
      </c>
      <c r="F10" s="47">
        <f>COMPOSIÇÕES!H27</f>
        <v>41.7</v>
      </c>
      <c r="G10" s="70">
        <f>ROUND(E10*F10,2)</f>
        <v>4170</v>
      </c>
    </row>
    <row r="11" spans="1:7">
      <c r="A11" s="69">
        <v>85373</v>
      </c>
      <c r="B11" s="45" t="s">
        <v>25</v>
      </c>
      <c r="C11" s="57" t="s">
        <v>123</v>
      </c>
      <c r="D11" s="45" t="s">
        <v>113</v>
      </c>
      <c r="E11" s="46">
        <v>3000</v>
      </c>
      <c r="F11" s="47">
        <f>COMPOSIÇÕES!H37</f>
        <v>3.54</v>
      </c>
      <c r="G11" s="70">
        <f t="shared" ref="G11:G67" si="0">ROUND(E11*F11,2)</f>
        <v>10620</v>
      </c>
    </row>
    <row r="12" spans="1:7">
      <c r="A12" s="69">
        <v>85364</v>
      </c>
      <c r="B12" s="45" t="s">
        <v>27</v>
      </c>
      <c r="C12" s="57" t="s">
        <v>267</v>
      </c>
      <c r="D12" s="45" t="s">
        <v>110</v>
      </c>
      <c r="E12" s="46">
        <v>100</v>
      </c>
      <c r="F12" s="47">
        <f>COMPOSIÇÕES!H47</f>
        <v>132.61000000000001</v>
      </c>
      <c r="G12" s="70">
        <f t="shared" si="0"/>
        <v>13261</v>
      </c>
    </row>
    <row r="13" spans="1:7">
      <c r="A13" s="69">
        <v>85383</v>
      </c>
      <c r="B13" s="45" t="s">
        <v>21</v>
      </c>
      <c r="C13" s="57" t="s">
        <v>124</v>
      </c>
      <c r="D13" s="45" t="s">
        <v>112</v>
      </c>
      <c r="E13" s="46">
        <v>1000</v>
      </c>
      <c r="F13" s="47">
        <f>COMPOSIÇÕES!H57</f>
        <v>2.0099999999999998</v>
      </c>
      <c r="G13" s="70">
        <f t="shared" si="0"/>
        <v>2010</v>
      </c>
    </row>
    <row r="14" spans="1:7">
      <c r="A14" s="69">
        <v>85382</v>
      </c>
      <c r="B14" s="45" t="s">
        <v>17</v>
      </c>
      <c r="C14" s="57" t="s">
        <v>125</v>
      </c>
      <c r="D14" s="45" t="s">
        <v>113</v>
      </c>
      <c r="E14" s="46">
        <v>3000</v>
      </c>
      <c r="F14" s="47">
        <f>COMPOSIÇÕES!H67</f>
        <v>12.57</v>
      </c>
      <c r="G14" s="70">
        <f t="shared" si="0"/>
        <v>37710</v>
      </c>
    </row>
    <row r="15" spans="1:7">
      <c r="A15" s="69">
        <v>85387</v>
      </c>
      <c r="B15" s="45" t="s">
        <v>26</v>
      </c>
      <c r="C15" s="57" t="s">
        <v>126</v>
      </c>
      <c r="D15" s="45" t="s">
        <v>110</v>
      </c>
      <c r="E15" s="46">
        <v>100</v>
      </c>
      <c r="F15" s="47">
        <f>COMPOSIÇÕES!H80</f>
        <v>26.46</v>
      </c>
      <c r="G15" s="70">
        <f t="shared" si="0"/>
        <v>2646</v>
      </c>
    </row>
    <row r="16" spans="1:7">
      <c r="A16" s="69">
        <v>72226</v>
      </c>
      <c r="B16" s="45" t="s">
        <v>57</v>
      </c>
      <c r="C16" s="57" t="s">
        <v>264</v>
      </c>
      <c r="D16" s="45" t="s">
        <v>113</v>
      </c>
      <c r="E16" s="47">
        <v>3000</v>
      </c>
      <c r="F16" s="47">
        <f>COMPOSIÇÕES!H90</f>
        <v>7.08</v>
      </c>
      <c r="G16" s="70">
        <f t="shared" si="0"/>
        <v>21240</v>
      </c>
    </row>
    <row r="17" spans="1:7">
      <c r="A17" s="69">
        <v>72227</v>
      </c>
      <c r="B17" s="45" t="s">
        <v>19</v>
      </c>
      <c r="C17" s="57" t="s">
        <v>127</v>
      </c>
      <c r="D17" s="45" t="s">
        <v>113</v>
      </c>
      <c r="E17" s="47">
        <v>10000</v>
      </c>
      <c r="F17" s="47">
        <f>COMPOSIÇÕES!H100</f>
        <v>4.72</v>
      </c>
      <c r="G17" s="70">
        <f t="shared" si="0"/>
        <v>47200</v>
      </c>
    </row>
    <row r="18" spans="1:7">
      <c r="A18" s="69">
        <v>72230</v>
      </c>
      <c r="B18" s="45" t="s">
        <v>81</v>
      </c>
      <c r="C18" s="57" t="s">
        <v>128</v>
      </c>
      <c r="D18" s="45" t="s">
        <v>113</v>
      </c>
      <c r="E18" s="47">
        <v>3000</v>
      </c>
      <c r="F18" s="47">
        <f>COMPOSIÇÕES!H110</f>
        <v>5.03</v>
      </c>
      <c r="G18" s="70">
        <f t="shared" si="0"/>
        <v>15090</v>
      </c>
    </row>
    <row r="19" spans="1:7">
      <c r="A19" s="69">
        <v>72231</v>
      </c>
      <c r="B19" s="45" t="s">
        <v>279</v>
      </c>
      <c r="C19" s="57" t="s">
        <v>129</v>
      </c>
      <c r="D19" s="45" t="s">
        <v>113</v>
      </c>
      <c r="E19" s="47">
        <v>10000</v>
      </c>
      <c r="F19" s="47">
        <f>COMPOSIÇÕES!H120</f>
        <v>3.52</v>
      </c>
      <c r="G19" s="70">
        <f t="shared" si="0"/>
        <v>35200</v>
      </c>
    </row>
    <row r="20" spans="1:7">
      <c r="A20" s="71" t="s">
        <v>314</v>
      </c>
      <c r="B20" s="45" t="s">
        <v>82</v>
      </c>
      <c r="C20" s="58" t="s">
        <v>242</v>
      </c>
      <c r="D20" s="50" t="s">
        <v>113</v>
      </c>
      <c r="E20" s="47">
        <v>3000</v>
      </c>
      <c r="F20" s="47">
        <f>COMPOSIÇÕES!H130</f>
        <v>12.57</v>
      </c>
      <c r="G20" s="70">
        <f t="shared" si="0"/>
        <v>37710</v>
      </c>
    </row>
    <row r="21" spans="1:7" ht="18">
      <c r="A21" s="71" t="s">
        <v>315</v>
      </c>
      <c r="B21" s="45" t="s">
        <v>60</v>
      </c>
      <c r="C21" s="59" t="s">
        <v>236</v>
      </c>
      <c r="D21" s="51" t="s">
        <v>318</v>
      </c>
      <c r="E21" s="47">
        <v>500</v>
      </c>
      <c r="F21" s="47">
        <f>COMPOSIÇÕES!H141</f>
        <v>34.44</v>
      </c>
      <c r="G21" s="70">
        <f t="shared" si="0"/>
        <v>17220</v>
      </c>
    </row>
    <row r="22" spans="1:7" ht="31.5">
      <c r="A22" s="69" t="s">
        <v>100</v>
      </c>
      <c r="B22" s="45" t="s">
        <v>74</v>
      </c>
      <c r="C22" s="57" t="s">
        <v>261</v>
      </c>
      <c r="D22" s="45" t="s">
        <v>113</v>
      </c>
      <c r="E22" s="46">
        <v>300</v>
      </c>
      <c r="F22" s="47">
        <f>COMPOSIÇÕES!H153</f>
        <v>32.43</v>
      </c>
      <c r="G22" s="70">
        <f t="shared" si="0"/>
        <v>9729</v>
      </c>
    </row>
    <row r="23" spans="1:7" ht="31.5">
      <c r="A23" s="69" t="s">
        <v>94</v>
      </c>
      <c r="B23" s="45" t="s">
        <v>47</v>
      </c>
      <c r="C23" s="57" t="s">
        <v>243</v>
      </c>
      <c r="D23" s="45" t="s">
        <v>113</v>
      </c>
      <c r="E23" s="46">
        <v>300</v>
      </c>
      <c r="F23" s="47">
        <f>COMPOSIÇÕES!H165</f>
        <v>48.64</v>
      </c>
      <c r="G23" s="70">
        <f t="shared" si="0"/>
        <v>14592</v>
      </c>
    </row>
    <row r="24" spans="1:7">
      <c r="A24" s="69">
        <v>84022</v>
      </c>
      <c r="B24" s="45" t="s">
        <v>36</v>
      </c>
      <c r="C24" s="57" t="s">
        <v>258</v>
      </c>
      <c r="D24" s="45" t="s">
        <v>112</v>
      </c>
      <c r="E24" s="46">
        <v>2000</v>
      </c>
      <c r="F24" s="47">
        <f>COMPOSIÇÕES!H177</f>
        <v>13.31</v>
      </c>
      <c r="G24" s="70">
        <f t="shared" si="0"/>
        <v>26620</v>
      </c>
    </row>
    <row r="25" spans="1:7" ht="31.5">
      <c r="A25" s="69">
        <v>84044</v>
      </c>
      <c r="B25" s="45" t="s">
        <v>103</v>
      </c>
      <c r="C25" s="57" t="s">
        <v>259</v>
      </c>
      <c r="D25" s="45" t="s">
        <v>112</v>
      </c>
      <c r="E25" s="46">
        <v>500</v>
      </c>
      <c r="F25" s="47">
        <f>COMPOSIÇÕES!H194</f>
        <v>58.14</v>
      </c>
      <c r="G25" s="70">
        <f t="shared" si="0"/>
        <v>29070</v>
      </c>
    </row>
    <row r="26" spans="1:7">
      <c r="A26" s="69">
        <v>72105</v>
      </c>
      <c r="B26" s="45" t="s">
        <v>32</v>
      </c>
      <c r="C26" s="57" t="s">
        <v>268</v>
      </c>
      <c r="D26" s="45" t="s">
        <v>112</v>
      </c>
      <c r="E26" s="46">
        <v>400</v>
      </c>
      <c r="F26" s="47">
        <f>COMPOSIÇÕES!H207</f>
        <v>82.44</v>
      </c>
      <c r="G26" s="70">
        <f t="shared" si="0"/>
        <v>32976</v>
      </c>
    </row>
    <row r="27" spans="1:7">
      <c r="A27" s="69">
        <v>84033</v>
      </c>
      <c r="B27" s="45" t="s">
        <v>80</v>
      </c>
      <c r="C27" s="57" t="s">
        <v>244</v>
      </c>
      <c r="D27" s="45" t="s">
        <v>113</v>
      </c>
      <c r="E27" s="46">
        <v>3500</v>
      </c>
      <c r="F27" s="47">
        <f>COMPOSIÇÕES!H218</f>
        <v>22.94</v>
      </c>
      <c r="G27" s="70">
        <f t="shared" si="0"/>
        <v>80290</v>
      </c>
    </row>
    <row r="28" spans="1:7" ht="31.5">
      <c r="A28" s="69">
        <v>73634</v>
      </c>
      <c r="B28" s="45" t="s">
        <v>280</v>
      </c>
      <c r="C28" s="57" t="s">
        <v>245</v>
      </c>
      <c r="D28" s="45" t="s">
        <v>113</v>
      </c>
      <c r="E28" s="46">
        <v>7000</v>
      </c>
      <c r="F28" s="47">
        <f>COMPOSIÇÕES!H233</f>
        <v>48.14</v>
      </c>
      <c r="G28" s="70">
        <f t="shared" si="0"/>
        <v>336980</v>
      </c>
    </row>
    <row r="29" spans="1:7" ht="31.5">
      <c r="A29" s="69">
        <v>84037</v>
      </c>
      <c r="B29" s="45" t="s">
        <v>281</v>
      </c>
      <c r="C29" s="57" t="s">
        <v>269</v>
      </c>
      <c r="D29" s="45" t="s">
        <v>113</v>
      </c>
      <c r="E29" s="46">
        <v>7000</v>
      </c>
      <c r="F29" s="47">
        <f>COMPOSIÇÕES!H247</f>
        <v>47.93</v>
      </c>
      <c r="G29" s="70">
        <f t="shared" si="0"/>
        <v>335510</v>
      </c>
    </row>
    <row r="30" spans="1:7" ht="31.5">
      <c r="A30" s="69">
        <v>84035</v>
      </c>
      <c r="B30" s="45" t="s">
        <v>84</v>
      </c>
      <c r="C30" s="57" t="s">
        <v>246</v>
      </c>
      <c r="D30" s="45" t="s">
        <v>113</v>
      </c>
      <c r="E30" s="46">
        <v>3000</v>
      </c>
      <c r="F30" s="47">
        <f>COMPOSIÇÕES!H263</f>
        <v>77.58</v>
      </c>
      <c r="G30" s="70">
        <f t="shared" si="0"/>
        <v>232740</v>
      </c>
    </row>
    <row r="31" spans="1:7">
      <c r="A31" s="69">
        <v>84038</v>
      </c>
      <c r="B31" s="45" t="s">
        <v>282</v>
      </c>
      <c r="C31" s="57" t="s">
        <v>247</v>
      </c>
      <c r="D31" s="45" t="s">
        <v>113</v>
      </c>
      <c r="E31" s="46">
        <v>5000</v>
      </c>
      <c r="F31" s="47">
        <f>COMPOSIÇÕES!H275</f>
        <v>43.8</v>
      </c>
      <c r="G31" s="70">
        <f t="shared" si="0"/>
        <v>219000</v>
      </c>
    </row>
    <row r="32" spans="1:7" ht="31.5">
      <c r="A32" s="69">
        <v>84045</v>
      </c>
      <c r="B32" s="45" t="s">
        <v>35</v>
      </c>
      <c r="C32" s="57" t="s">
        <v>248</v>
      </c>
      <c r="D32" s="45" t="s">
        <v>112</v>
      </c>
      <c r="E32" s="46">
        <v>200</v>
      </c>
      <c r="F32" s="47">
        <f>COMPOSIÇÕES!H291</f>
        <v>27.71</v>
      </c>
      <c r="G32" s="70">
        <f t="shared" si="0"/>
        <v>5542</v>
      </c>
    </row>
    <row r="33" spans="1:7" ht="31.5">
      <c r="A33" s="69">
        <v>6058</v>
      </c>
      <c r="B33" s="45" t="s">
        <v>283</v>
      </c>
      <c r="C33" s="57" t="s">
        <v>249</v>
      </c>
      <c r="D33" s="45" t="s">
        <v>112</v>
      </c>
      <c r="E33" s="46">
        <v>2000</v>
      </c>
      <c r="F33" s="47">
        <f>COMPOSIÇÕES!H303</f>
        <v>12.83</v>
      </c>
      <c r="G33" s="70">
        <f t="shared" si="0"/>
        <v>25660</v>
      </c>
    </row>
    <row r="34" spans="1:7">
      <c r="A34" s="69">
        <v>75220</v>
      </c>
      <c r="B34" s="45" t="s">
        <v>37</v>
      </c>
      <c r="C34" s="57" t="s">
        <v>250</v>
      </c>
      <c r="D34" s="45" t="s">
        <v>112</v>
      </c>
      <c r="E34" s="46">
        <v>1000</v>
      </c>
      <c r="F34" s="47">
        <f>COMPOSIÇÕES!H316</f>
        <v>48.45</v>
      </c>
      <c r="G34" s="70">
        <f t="shared" si="0"/>
        <v>48450</v>
      </c>
    </row>
    <row r="35" spans="1:7" ht="31.5">
      <c r="A35" s="69" t="s">
        <v>101</v>
      </c>
      <c r="B35" s="45" t="s">
        <v>63</v>
      </c>
      <c r="C35" s="57" t="s">
        <v>251</v>
      </c>
      <c r="D35" s="45" t="s">
        <v>112</v>
      </c>
      <c r="E35" s="46">
        <v>2000</v>
      </c>
      <c r="F35" s="47">
        <f>COMPOSIÇÕES!H329</f>
        <v>60.63</v>
      </c>
      <c r="G35" s="70">
        <f t="shared" si="0"/>
        <v>121260</v>
      </c>
    </row>
    <row r="36" spans="1:7" ht="31.5">
      <c r="A36" s="69">
        <v>72079</v>
      </c>
      <c r="B36" s="45" t="s">
        <v>33</v>
      </c>
      <c r="C36" s="57" t="s">
        <v>272</v>
      </c>
      <c r="D36" s="45" t="s">
        <v>113</v>
      </c>
      <c r="E36" s="46">
        <v>1000</v>
      </c>
      <c r="F36" s="47">
        <f>COMPOSIÇÕES!H342</f>
        <v>40.25</v>
      </c>
      <c r="G36" s="70">
        <f t="shared" si="0"/>
        <v>40250</v>
      </c>
    </row>
    <row r="37" spans="1:7" ht="31.5">
      <c r="A37" s="69">
        <v>72081</v>
      </c>
      <c r="B37" s="45" t="s">
        <v>85</v>
      </c>
      <c r="C37" s="57" t="s">
        <v>271</v>
      </c>
      <c r="D37" s="45" t="s">
        <v>113</v>
      </c>
      <c r="E37" s="46">
        <v>7000</v>
      </c>
      <c r="F37" s="47">
        <f>COMPOSIÇÕES!H355</f>
        <v>15.59</v>
      </c>
      <c r="G37" s="70">
        <f t="shared" si="0"/>
        <v>109130</v>
      </c>
    </row>
    <row r="38" spans="1:7" ht="31.5">
      <c r="A38" s="69">
        <v>72110</v>
      </c>
      <c r="B38" s="45" t="s">
        <v>284</v>
      </c>
      <c r="C38" s="57" t="s">
        <v>270</v>
      </c>
      <c r="D38" s="45" t="s">
        <v>113</v>
      </c>
      <c r="E38" s="46">
        <v>2000</v>
      </c>
      <c r="F38" s="169">
        <f>COMPOSIÇÕES!H367</f>
        <v>66.680000000000007</v>
      </c>
      <c r="G38" s="70">
        <f t="shared" si="0"/>
        <v>133360</v>
      </c>
    </row>
    <row r="39" spans="1:7">
      <c r="A39" s="69">
        <v>84005</v>
      </c>
      <c r="B39" s="45" t="s">
        <v>285</v>
      </c>
      <c r="C39" s="57" t="s">
        <v>252</v>
      </c>
      <c r="D39" s="45" t="s">
        <v>113</v>
      </c>
      <c r="E39" s="46">
        <v>1000</v>
      </c>
      <c r="F39" s="169">
        <f>COMPOSIÇÕES!H379</f>
        <v>30.27</v>
      </c>
      <c r="G39" s="70">
        <f t="shared" si="0"/>
        <v>30270</v>
      </c>
    </row>
    <row r="40" spans="1:7">
      <c r="A40" s="69">
        <v>73488</v>
      </c>
      <c r="B40" s="45" t="s">
        <v>65</v>
      </c>
      <c r="C40" s="57" t="s">
        <v>260</v>
      </c>
      <c r="D40" s="45" t="s">
        <v>112</v>
      </c>
      <c r="E40" s="46">
        <v>2000</v>
      </c>
      <c r="F40" s="47">
        <f>COMPOSIÇÕES!H391</f>
        <v>15.14</v>
      </c>
      <c r="G40" s="70">
        <f t="shared" si="0"/>
        <v>30280</v>
      </c>
    </row>
    <row r="41" spans="1:7">
      <c r="A41" s="69">
        <v>73460</v>
      </c>
      <c r="B41" s="45" t="s">
        <v>286</v>
      </c>
      <c r="C41" s="57" t="s">
        <v>300</v>
      </c>
      <c r="D41" s="45" t="s">
        <v>112</v>
      </c>
      <c r="E41" s="46">
        <v>2000</v>
      </c>
      <c r="F41" s="47">
        <f>COMPOSIÇÕES!H403</f>
        <v>18.809999999999999</v>
      </c>
      <c r="G41" s="70">
        <f t="shared" si="0"/>
        <v>37620</v>
      </c>
    </row>
    <row r="42" spans="1:7">
      <c r="A42" s="69">
        <v>72087</v>
      </c>
      <c r="B42" s="45" t="s">
        <v>106</v>
      </c>
      <c r="C42" s="57" t="s">
        <v>277</v>
      </c>
      <c r="D42" s="45" t="s">
        <v>112</v>
      </c>
      <c r="E42" s="46">
        <v>7000</v>
      </c>
      <c r="F42" s="47">
        <f>COMPOSIÇÕES!H414</f>
        <v>9.75</v>
      </c>
      <c r="G42" s="70">
        <f t="shared" si="0"/>
        <v>68250</v>
      </c>
    </row>
    <row r="43" spans="1:7" ht="31.5">
      <c r="A43" s="69">
        <v>72093</v>
      </c>
      <c r="B43" s="45" t="s">
        <v>46</v>
      </c>
      <c r="C43" s="57" t="s">
        <v>130</v>
      </c>
      <c r="D43" s="45" t="s">
        <v>113</v>
      </c>
      <c r="E43" s="46">
        <v>7000</v>
      </c>
      <c r="F43" s="47">
        <f>COMPOSIÇÕES!H427</f>
        <v>7.24</v>
      </c>
      <c r="G43" s="70">
        <f t="shared" si="0"/>
        <v>50680</v>
      </c>
    </row>
    <row r="44" spans="1:7">
      <c r="A44" s="69">
        <v>72091</v>
      </c>
      <c r="B44" s="45" t="s">
        <v>43</v>
      </c>
      <c r="C44" s="57" t="s">
        <v>295</v>
      </c>
      <c r="D44" s="45" t="s">
        <v>113</v>
      </c>
      <c r="E44" s="46">
        <v>3000</v>
      </c>
      <c r="F44" s="169">
        <f>COMPOSIÇÕES!H439</f>
        <v>17.71</v>
      </c>
      <c r="G44" s="70">
        <f t="shared" si="0"/>
        <v>53130</v>
      </c>
    </row>
    <row r="45" spans="1:7">
      <c r="A45" s="69">
        <v>72092</v>
      </c>
      <c r="B45" s="45" t="s">
        <v>41</v>
      </c>
      <c r="C45" s="57" t="s">
        <v>131</v>
      </c>
      <c r="D45" s="45" t="s">
        <v>113</v>
      </c>
      <c r="E45" s="46">
        <v>7000</v>
      </c>
      <c r="F45" s="169">
        <f>COMPOSIÇÕES!H450</f>
        <v>5.0199999999999996</v>
      </c>
      <c r="G45" s="70">
        <f t="shared" si="0"/>
        <v>35140</v>
      </c>
    </row>
    <row r="46" spans="1:7">
      <c r="A46" s="69">
        <v>72101</v>
      </c>
      <c r="B46" s="45" t="s">
        <v>287</v>
      </c>
      <c r="C46" s="57" t="s">
        <v>132</v>
      </c>
      <c r="D46" s="45" t="s">
        <v>113</v>
      </c>
      <c r="E46" s="46">
        <v>3000</v>
      </c>
      <c r="F46" s="169">
        <f>COMPOSIÇÕES!H460</f>
        <v>4.37</v>
      </c>
      <c r="G46" s="70">
        <f t="shared" si="0"/>
        <v>13110</v>
      </c>
    </row>
    <row r="47" spans="1:7">
      <c r="A47" s="69">
        <v>84030</v>
      </c>
      <c r="B47" s="45" t="s">
        <v>288</v>
      </c>
      <c r="C47" s="57" t="s">
        <v>262</v>
      </c>
      <c r="D47" s="45" t="s">
        <v>112</v>
      </c>
      <c r="E47" s="46">
        <v>2000</v>
      </c>
      <c r="F47" s="169">
        <f>COMPOSIÇÕES!H472</f>
        <v>5.37</v>
      </c>
      <c r="G47" s="70">
        <f t="shared" si="0"/>
        <v>10740</v>
      </c>
    </row>
    <row r="48" spans="1:7">
      <c r="A48" s="69">
        <v>72107</v>
      </c>
      <c r="B48" s="45" t="s">
        <v>289</v>
      </c>
      <c r="C48" s="57" t="s">
        <v>253</v>
      </c>
      <c r="D48" s="45" t="s">
        <v>112</v>
      </c>
      <c r="E48" s="46">
        <v>200</v>
      </c>
      <c r="F48" s="47">
        <f>COMPOSIÇÕES!H484</f>
        <v>21.51</v>
      </c>
      <c r="G48" s="70">
        <f t="shared" si="0"/>
        <v>4302</v>
      </c>
    </row>
    <row r="49" spans="1:7">
      <c r="A49" s="69" t="s">
        <v>87</v>
      </c>
      <c r="B49" s="45" t="s">
        <v>290</v>
      </c>
      <c r="C49" s="57" t="s">
        <v>254</v>
      </c>
      <c r="D49" s="45" t="s">
        <v>112</v>
      </c>
      <c r="E49" s="46">
        <v>500</v>
      </c>
      <c r="F49" s="47">
        <f>COMPOSIÇÕES!H497</f>
        <v>35.99</v>
      </c>
      <c r="G49" s="70">
        <f t="shared" si="0"/>
        <v>17995</v>
      </c>
    </row>
    <row r="50" spans="1:7">
      <c r="A50" s="69">
        <v>84009</v>
      </c>
      <c r="B50" s="45" t="s">
        <v>291</v>
      </c>
      <c r="C50" s="57" t="s">
        <v>263</v>
      </c>
      <c r="D50" s="45" t="s">
        <v>112</v>
      </c>
      <c r="E50" s="46">
        <v>2000</v>
      </c>
      <c r="F50" s="47">
        <f>COMPOSIÇÕES!H508</f>
        <v>16.79</v>
      </c>
      <c r="G50" s="70">
        <f t="shared" si="0"/>
        <v>33580</v>
      </c>
    </row>
    <row r="51" spans="1:7">
      <c r="A51" s="69" t="s">
        <v>96</v>
      </c>
      <c r="B51" s="45" t="s">
        <v>31</v>
      </c>
      <c r="C51" s="57" t="s">
        <v>273</v>
      </c>
      <c r="D51" s="45" t="s">
        <v>111</v>
      </c>
      <c r="E51" s="46">
        <v>20</v>
      </c>
      <c r="F51" s="47">
        <f>COMPOSIÇÕES!H522</f>
        <v>348.9</v>
      </c>
      <c r="G51" s="70">
        <f t="shared" si="0"/>
        <v>6978</v>
      </c>
    </row>
    <row r="52" spans="1:7">
      <c r="A52" s="69" t="s">
        <v>97</v>
      </c>
      <c r="B52" s="45" t="s">
        <v>73</v>
      </c>
      <c r="C52" s="57" t="s">
        <v>274</v>
      </c>
      <c r="D52" s="45" t="s">
        <v>111</v>
      </c>
      <c r="E52" s="46">
        <v>20</v>
      </c>
      <c r="F52" s="47">
        <f>COMPOSIÇÕES!H536</f>
        <v>383.54</v>
      </c>
      <c r="G52" s="70">
        <f t="shared" si="0"/>
        <v>7670.8</v>
      </c>
    </row>
    <row r="53" spans="1:7">
      <c r="A53" s="69" t="s">
        <v>97</v>
      </c>
      <c r="B53" s="45" t="s">
        <v>44</v>
      </c>
      <c r="C53" s="57" t="s">
        <v>275</v>
      </c>
      <c r="D53" s="45" t="s">
        <v>111</v>
      </c>
      <c r="E53" s="46">
        <v>20</v>
      </c>
      <c r="F53" s="47">
        <f>COMPOSIÇÕES!H550</f>
        <v>406.63</v>
      </c>
      <c r="G53" s="70">
        <f t="shared" si="0"/>
        <v>8132.6</v>
      </c>
    </row>
    <row r="54" spans="1:7">
      <c r="A54" s="69" t="s">
        <v>98</v>
      </c>
      <c r="B54" s="45" t="s">
        <v>42</v>
      </c>
      <c r="C54" s="57" t="s">
        <v>276</v>
      </c>
      <c r="D54" s="45" t="s">
        <v>111</v>
      </c>
      <c r="E54" s="46">
        <v>20</v>
      </c>
      <c r="F54" s="47">
        <f>COMPOSIÇÕES!H564</f>
        <v>429.73</v>
      </c>
      <c r="G54" s="70">
        <f t="shared" si="0"/>
        <v>8594.6</v>
      </c>
    </row>
    <row r="55" spans="1:7" ht="31.5">
      <c r="A55" s="69" t="s">
        <v>306</v>
      </c>
      <c r="B55" s="45" t="s">
        <v>75</v>
      </c>
      <c r="C55" s="57" t="s">
        <v>237</v>
      </c>
      <c r="D55" s="45" t="s">
        <v>113</v>
      </c>
      <c r="E55" s="46">
        <v>2000</v>
      </c>
      <c r="F55" s="47">
        <f>COMPOSIÇÕES!H575</f>
        <v>27.55</v>
      </c>
      <c r="G55" s="70">
        <f t="shared" si="0"/>
        <v>55100</v>
      </c>
    </row>
    <row r="56" spans="1:7" ht="31.5">
      <c r="A56" s="69" t="s">
        <v>307</v>
      </c>
      <c r="B56" s="45" t="s">
        <v>90</v>
      </c>
      <c r="C56" s="57" t="s">
        <v>238</v>
      </c>
      <c r="D56" s="45" t="s">
        <v>113</v>
      </c>
      <c r="E56" s="46">
        <v>4000</v>
      </c>
      <c r="F56" s="47">
        <f>COMPOSIÇÕES!H588</f>
        <v>35.81</v>
      </c>
      <c r="G56" s="70">
        <f t="shared" si="0"/>
        <v>143240</v>
      </c>
    </row>
    <row r="57" spans="1:7">
      <c r="A57" s="69" t="s">
        <v>308</v>
      </c>
      <c r="B57" s="45" t="s">
        <v>105</v>
      </c>
      <c r="C57" s="57" t="s">
        <v>239</v>
      </c>
      <c r="D57" s="45" t="s">
        <v>113</v>
      </c>
      <c r="E57" s="46">
        <v>2500</v>
      </c>
      <c r="F57" s="47">
        <f>COMPOSIÇÕES!H601</f>
        <v>17.399999999999999</v>
      </c>
      <c r="G57" s="70">
        <f t="shared" si="0"/>
        <v>43500</v>
      </c>
    </row>
    <row r="58" spans="1:7" ht="31.5">
      <c r="A58" s="69" t="s">
        <v>309</v>
      </c>
      <c r="B58" s="45" t="s">
        <v>292</v>
      </c>
      <c r="C58" s="57" t="s">
        <v>240</v>
      </c>
      <c r="D58" s="45" t="s">
        <v>113</v>
      </c>
      <c r="E58" s="46">
        <v>2000</v>
      </c>
      <c r="F58" s="47">
        <f>COMPOSIÇÕES!H614</f>
        <v>14.46</v>
      </c>
      <c r="G58" s="70">
        <f t="shared" si="0"/>
        <v>28920</v>
      </c>
    </row>
    <row r="59" spans="1:7">
      <c r="A59" s="69" t="s">
        <v>310</v>
      </c>
      <c r="B59" s="45" t="s">
        <v>293</v>
      </c>
      <c r="C59" s="57" t="s">
        <v>241</v>
      </c>
      <c r="D59" s="45" t="s">
        <v>113</v>
      </c>
      <c r="E59" s="46">
        <v>3000</v>
      </c>
      <c r="F59" s="47">
        <f>COMPOSIÇÕES!H627</f>
        <v>12.03</v>
      </c>
      <c r="G59" s="70">
        <f t="shared" si="0"/>
        <v>36090</v>
      </c>
    </row>
    <row r="60" spans="1:7" ht="31.5">
      <c r="A60" s="69" t="s">
        <v>93</v>
      </c>
      <c r="B60" s="45" t="s">
        <v>294</v>
      </c>
      <c r="C60" s="57" t="s">
        <v>256</v>
      </c>
      <c r="D60" s="45" t="s">
        <v>113</v>
      </c>
      <c r="E60" s="46">
        <v>500</v>
      </c>
      <c r="F60" s="47">
        <f>COMPOSIÇÕES!H639</f>
        <v>2.99</v>
      </c>
      <c r="G60" s="70">
        <f t="shared" si="0"/>
        <v>1495</v>
      </c>
    </row>
    <row r="61" spans="1:7" ht="31.5">
      <c r="A61" s="69" t="s">
        <v>92</v>
      </c>
      <c r="B61" s="45" t="s">
        <v>66</v>
      </c>
      <c r="C61" s="57" t="s">
        <v>255</v>
      </c>
      <c r="D61" s="45" t="s">
        <v>113</v>
      </c>
      <c r="E61" s="46">
        <v>500</v>
      </c>
      <c r="F61" s="47">
        <f>COMPOSIÇÕES!H650</f>
        <v>13.99</v>
      </c>
      <c r="G61" s="70">
        <f t="shared" si="0"/>
        <v>6995</v>
      </c>
    </row>
    <row r="62" spans="1:7">
      <c r="A62" s="69" t="s">
        <v>91</v>
      </c>
      <c r="B62" s="45" t="s">
        <v>50</v>
      </c>
      <c r="C62" s="57" t="s">
        <v>133</v>
      </c>
      <c r="D62" s="45" t="s">
        <v>113</v>
      </c>
      <c r="E62" s="46">
        <v>1000</v>
      </c>
      <c r="F62" s="47">
        <f>COMPOSIÇÕES!H661</f>
        <v>20.170000000000002</v>
      </c>
      <c r="G62" s="70">
        <f t="shared" si="0"/>
        <v>20170</v>
      </c>
    </row>
    <row r="63" spans="1:7">
      <c r="A63" s="69">
        <v>6225</v>
      </c>
      <c r="B63" s="45" t="s">
        <v>104</v>
      </c>
      <c r="C63" s="57" t="s">
        <v>257</v>
      </c>
      <c r="D63" s="45" t="s">
        <v>113</v>
      </c>
      <c r="E63" s="46">
        <v>500</v>
      </c>
      <c r="F63" s="169">
        <f>COMPOSIÇÕES!H673</f>
        <v>25.03</v>
      </c>
      <c r="G63" s="70">
        <f t="shared" si="0"/>
        <v>12515</v>
      </c>
    </row>
    <row r="64" spans="1:7" ht="31.5">
      <c r="A64" s="69" t="s">
        <v>79</v>
      </c>
      <c r="B64" s="45" t="s">
        <v>61</v>
      </c>
      <c r="C64" s="57" t="s">
        <v>265</v>
      </c>
      <c r="D64" s="45" t="s">
        <v>113</v>
      </c>
      <c r="E64" s="46">
        <v>5000</v>
      </c>
      <c r="F64" s="47">
        <f>COMPOSIÇÕES!H685</f>
        <v>58.88</v>
      </c>
      <c r="G64" s="70">
        <f t="shared" si="0"/>
        <v>294400</v>
      </c>
    </row>
    <row r="65" spans="1:9">
      <c r="A65" s="69" t="s">
        <v>311</v>
      </c>
      <c r="B65" s="45" t="s">
        <v>86</v>
      </c>
      <c r="C65" s="60" t="s">
        <v>296</v>
      </c>
      <c r="D65" s="45" t="s">
        <v>112</v>
      </c>
      <c r="E65" s="46">
        <v>1000</v>
      </c>
      <c r="F65" s="47">
        <f>COMPOSIÇÕES!H697</f>
        <v>37.71</v>
      </c>
      <c r="G65" s="70">
        <f t="shared" si="0"/>
        <v>37710</v>
      </c>
    </row>
    <row r="66" spans="1:9">
      <c r="A66" s="69" t="s">
        <v>312</v>
      </c>
      <c r="B66" s="45" t="s">
        <v>299</v>
      </c>
      <c r="C66" s="60" t="s">
        <v>297</v>
      </c>
      <c r="D66" s="45" t="s">
        <v>112</v>
      </c>
      <c r="E66" s="46">
        <v>1000</v>
      </c>
      <c r="F66" s="47">
        <f>COMPOSIÇÕES!H709</f>
        <v>75.010000000000005</v>
      </c>
      <c r="G66" s="70">
        <f t="shared" si="0"/>
        <v>75010</v>
      </c>
    </row>
    <row r="67" spans="1:9" ht="16.5" thickBot="1">
      <c r="A67" s="72" t="s">
        <v>313</v>
      </c>
      <c r="B67" s="45" t="s">
        <v>107</v>
      </c>
      <c r="C67" s="73" t="s">
        <v>298</v>
      </c>
      <c r="D67" s="74" t="s">
        <v>113</v>
      </c>
      <c r="E67" s="75">
        <v>300</v>
      </c>
      <c r="F67" s="174">
        <f>COMPOSIÇÕES!H725</f>
        <v>72.55</v>
      </c>
      <c r="G67" s="70">
        <f t="shared" si="0"/>
        <v>21765</v>
      </c>
    </row>
    <row r="68" spans="1:9" s="79" customFormat="1" ht="35.1" customHeight="1" thickBot="1">
      <c r="A68" s="223" t="s">
        <v>134</v>
      </c>
      <c r="B68" s="224"/>
      <c r="C68" s="224"/>
      <c r="D68" s="224"/>
      <c r="E68" s="224"/>
      <c r="F68" s="225"/>
      <c r="G68" s="94">
        <f>SUM(G10:G67)</f>
        <v>3238619</v>
      </c>
      <c r="H68" s="78"/>
    </row>
    <row r="69" spans="1:9" s="84" customFormat="1" ht="21.95" customHeight="1">
      <c r="A69" s="95"/>
      <c r="B69" s="229" t="s">
        <v>326</v>
      </c>
      <c r="C69" s="229"/>
      <c r="D69" s="81">
        <f>G6</f>
        <v>0.2167</v>
      </c>
      <c r="E69" s="80"/>
      <c r="F69" s="82" t="s">
        <v>320</v>
      </c>
      <c r="G69" s="83">
        <f>G68-G70</f>
        <v>576813.29604668356</v>
      </c>
    </row>
    <row r="70" spans="1:9" s="84" customFormat="1" ht="21.95" customHeight="1">
      <c r="A70" s="96"/>
      <c r="B70" s="230" t="s">
        <v>321</v>
      </c>
      <c r="C70" s="230"/>
      <c r="D70" s="102"/>
      <c r="E70" s="85"/>
      <c r="F70" s="86" t="s">
        <v>320</v>
      </c>
      <c r="G70" s="87">
        <f>G68/(1+D69)</f>
        <v>2661805.7039533164</v>
      </c>
    </row>
    <row r="71" spans="1:9" s="84" customFormat="1" ht="21.95" customHeight="1">
      <c r="A71" s="96"/>
      <c r="B71" s="230" t="s">
        <v>325</v>
      </c>
      <c r="C71" s="230"/>
      <c r="D71" s="102"/>
      <c r="E71" s="85"/>
      <c r="F71" s="86" t="s">
        <v>322</v>
      </c>
      <c r="G71" s="87">
        <v>87.31</v>
      </c>
    </row>
    <row r="72" spans="1:9" s="84" customFormat="1" ht="21.95" customHeight="1">
      <c r="A72" s="96"/>
      <c r="B72" s="230" t="s">
        <v>327</v>
      </c>
      <c r="C72" s="230"/>
      <c r="D72" s="102"/>
      <c r="E72" s="85"/>
      <c r="F72" s="86" t="s">
        <v>14</v>
      </c>
      <c r="G72" s="87">
        <v>25500</v>
      </c>
    </row>
    <row r="73" spans="1:9" s="84" customFormat="1" ht="21.95" customHeight="1" thickBot="1">
      <c r="A73" s="97"/>
      <c r="B73" s="231" t="s">
        <v>324</v>
      </c>
      <c r="C73" s="231"/>
      <c r="D73" s="103"/>
      <c r="E73" s="88"/>
      <c r="F73" s="89" t="s">
        <v>323</v>
      </c>
      <c r="G73" s="90">
        <f>ROUND(G68/G72,2)</f>
        <v>127</v>
      </c>
      <c r="H73" s="189"/>
      <c r="I73" s="84">
        <f>H73*G72</f>
        <v>0</v>
      </c>
    </row>
    <row r="74" spans="1:9" s="85" customFormat="1" ht="35.1" customHeight="1" thickBot="1">
      <c r="A74" s="226"/>
      <c r="B74" s="227"/>
      <c r="C74" s="227"/>
      <c r="D74" s="227"/>
      <c r="E74" s="227"/>
      <c r="F74" s="227"/>
      <c r="G74" s="228"/>
    </row>
    <row r="75" spans="1:9">
      <c r="A75" s="201" t="s">
        <v>340</v>
      </c>
      <c r="B75" s="201"/>
      <c r="C75" s="201"/>
      <c r="D75" s="201"/>
      <c r="E75" s="201"/>
      <c r="F75" s="201"/>
      <c r="G75" s="201"/>
    </row>
    <row r="76" spans="1:9">
      <c r="A76" s="201" t="s">
        <v>341</v>
      </c>
      <c r="B76" s="201"/>
      <c r="C76" s="201"/>
      <c r="D76" s="201"/>
      <c r="E76" s="201"/>
      <c r="F76" s="201"/>
      <c r="G76" s="201"/>
    </row>
    <row r="77" spans="1:9">
      <c r="A77" s="201" t="s">
        <v>342</v>
      </c>
      <c r="B77" s="201"/>
      <c r="C77" s="201"/>
      <c r="D77" s="201"/>
      <c r="E77" s="201"/>
      <c r="F77" s="201"/>
      <c r="G77" s="201"/>
    </row>
    <row r="78" spans="1:9">
      <c r="A78" s="201" t="s">
        <v>343</v>
      </c>
      <c r="B78" s="201"/>
      <c r="C78" s="201"/>
      <c r="D78" s="201"/>
      <c r="E78" s="201"/>
      <c r="F78" s="201"/>
      <c r="G78" s="201"/>
    </row>
  </sheetData>
  <sheetProtection selectLockedCells="1" selectUnlockedCells="1"/>
  <protectedRanges>
    <protectedRange password="CC29" sqref="C55:D55" name="Intervalo1"/>
    <protectedRange password="CC29" sqref="C56:D59" name="Intervalo1_3"/>
    <protectedRange password="CC29" sqref="D65:D66" name="Intervalo1_1_2"/>
    <protectedRange password="CC29" sqref="G68 D68:E68 A68:B68" name="Intervalo1_1"/>
    <protectedRange password="CC29" sqref="F68" name="Intervalo1_6"/>
    <protectedRange password="CC29" sqref="A74:F74 F69:F73 D69:E69" name="Intervalo1_1_1"/>
    <protectedRange password="CC29" sqref="C70:D73 B69:B73" name="Intervalo1_1_2_1"/>
    <protectedRange password="CC29" sqref="G69 G71:G72" name="Intervalo1_1_1_1"/>
    <protectedRange password="CC29" sqref="G73" name="Intervalo1_8_1"/>
    <protectedRange password="CC29" sqref="G70" name="Intervalo1_1_2_1_1"/>
  </protectedRanges>
  <mergeCells count="19">
    <mergeCell ref="B73:C73"/>
    <mergeCell ref="A75:G75"/>
    <mergeCell ref="A76:G76"/>
    <mergeCell ref="A77:G77"/>
    <mergeCell ref="A78:G78"/>
    <mergeCell ref="A1:A6"/>
    <mergeCell ref="B1:E1"/>
    <mergeCell ref="F1:G5"/>
    <mergeCell ref="B2:E2"/>
    <mergeCell ref="B3:E3"/>
    <mergeCell ref="B4:E4"/>
    <mergeCell ref="B5:E5"/>
    <mergeCell ref="B6:E6"/>
    <mergeCell ref="A74:G74"/>
    <mergeCell ref="A68:F68"/>
    <mergeCell ref="B69:C69"/>
    <mergeCell ref="B70:C70"/>
    <mergeCell ref="B71:C71"/>
    <mergeCell ref="B72:C72"/>
  </mergeCells>
  <printOptions horizontalCentered="1"/>
  <pageMargins left="0.51181102362204722" right="0.51181102362204722" top="0.78740157480314965" bottom="0.59055118110236227" header="0.19685039370078741" footer="0.19685039370078741"/>
  <pageSetup paperSize="9" scale="69" fitToHeight="0" orientation="landscape" horizontalDpi="4294967295" verticalDpi="300" r:id="rId1"/>
  <headerFooter alignWithMargins="0">
    <oddFooter>Página &amp;P</oddFooter>
  </headerFooter>
  <drawing r:id="rId2"/>
  <legacyDrawing r:id="rId3"/>
  <oleObjects>
    <oleObject progId="PBrush" shapeId="106498" r:id="rId4"/>
    <oleObject progId="PBrush" shapeId="106499" r:id="rId5"/>
    <oleObject progId="PBrush" shapeId="106500" r:id="rId6"/>
    <oleObject progId="PBrush" shapeId="106501" r:id="rId7"/>
    <oleObject progId="PBrush" shapeId="106502" r:id="rId8"/>
    <oleObject progId="PBrush" shapeId="106503" r:id="rId9"/>
    <oleObject progId="PBrush" shapeId="106504" r:id="rId10"/>
    <oleObject progId="PBrush" shapeId="106505" r:id="rId11"/>
    <oleObject progId="PBrush" shapeId="106506" r:id="rId12"/>
    <oleObject progId="PBrush" shapeId="106507" r:id="rId13"/>
    <oleObject progId="PBrush" shapeId="106508" r:id="rId14"/>
    <oleObject progId="PBrush" shapeId="106509" r:id="rId15"/>
    <oleObject progId="PBrush" shapeId="106510" r:id="rId16"/>
    <oleObject progId="PBrush" shapeId="106511" r:id="rId17"/>
    <oleObject progId="PBrush" shapeId="106512" r:id="rId18"/>
    <oleObject progId="PBrush" shapeId="106513" r:id="rId19"/>
    <oleObject progId="PBrush" shapeId="106514" r:id="rId20"/>
    <oleObject progId="PBrush" shapeId="106515" r:id="rId21"/>
    <oleObject progId="PBrush" shapeId="106516" r:id="rId22"/>
    <oleObject progId="PBrush" shapeId="106517" r:id="rId23"/>
    <oleObject progId="PBrush" shapeId="106518" r:id="rId24"/>
    <oleObject progId="PBrush" shapeId="106519" r:id="rId25"/>
    <oleObject progId="PBrush" shapeId="106520" r:id="rId26"/>
    <oleObject progId="PBrush" shapeId="106521" r:id="rId27"/>
    <oleObject progId="PBrush" shapeId="106522" r:id="rId28"/>
    <oleObject progId="PBrush" shapeId="106523" r:id="rId29"/>
    <oleObject progId="PBrush" shapeId="106524" r:id="rId30"/>
    <oleObject progId="PBrush" shapeId="106525" r:id="rId31"/>
    <oleObject progId="PBrush" shapeId="106526" r:id="rId32"/>
    <oleObject progId="PBrush" shapeId="106527" r:id="rId33"/>
    <oleObject progId="PBrush" shapeId="106528" r:id="rId34"/>
  </oleObjects>
  <controls>
    <control shapeId="106497" r:id="rId35" name="CommandButton1"/>
  </controls>
</worksheet>
</file>

<file path=xl/worksheets/sheet4.xml><?xml version="1.0" encoding="utf-8"?>
<worksheet xmlns="http://schemas.openxmlformats.org/spreadsheetml/2006/main" xmlns:r="http://schemas.openxmlformats.org/officeDocument/2006/relationships">
  <sheetPr>
    <tabColor rgb="FF002060"/>
  </sheetPr>
  <dimension ref="A8:H738"/>
  <sheetViews>
    <sheetView zoomScaleNormal="100" workbookViewId="0">
      <pane ySplit="12" topLeftCell="A13" activePane="bottomLeft" state="frozen"/>
      <selection pane="bottomLeft" activeCell="C15" sqref="C15"/>
    </sheetView>
  </sheetViews>
  <sheetFormatPr defaultRowHeight="12.75"/>
  <cols>
    <col min="1" max="1" width="5.5703125" style="130" customWidth="1"/>
    <col min="2" max="2" width="15.28515625" style="130" customWidth="1"/>
    <col min="3" max="3" width="99.28515625" style="131" customWidth="1"/>
    <col min="4" max="4" width="13.140625" style="130" customWidth="1"/>
    <col min="5" max="5" width="7.140625" style="130" customWidth="1"/>
    <col min="6" max="6" width="10.85546875" style="130" customWidth="1"/>
    <col min="7" max="7" width="10.85546875" style="188" customWidth="1"/>
    <col min="8" max="8" width="9.28515625" style="130" customWidth="1"/>
    <col min="9" max="16384" width="9.140625" style="2"/>
  </cols>
  <sheetData>
    <row r="8" spans="1:8" ht="26.25" thickBot="1">
      <c r="A8" s="232" t="s">
        <v>440</v>
      </c>
      <c r="B8" s="232"/>
      <c r="C8" s="232"/>
      <c r="D8" s="232"/>
      <c r="E8" s="232"/>
      <c r="F8" s="232"/>
      <c r="G8" s="232"/>
      <c r="H8" s="232"/>
    </row>
    <row r="9" spans="1:8" ht="13.5" customHeight="1">
      <c r="A9" s="233" t="s">
        <v>344</v>
      </c>
      <c r="B9" s="234"/>
      <c r="C9" s="234"/>
      <c r="D9" s="234"/>
      <c r="E9" s="234"/>
      <c r="F9" s="234"/>
      <c r="G9" s="234"/>
      <c r="H9" s="235"/>
    </row>
    <row r="10" spans="1:8">
      <c r="A10" s="236" t="str">
        <f>[4]QUANTITATIVO!C5</f>
        <v>LOCAL: CAMPUS I - UFPB</v>
      </c>
      <c r="B10" s="237"/>
      <c r="C10" s="237"/>
      <c r="D10" s="237"/>
      <c r="E10" s="237"/>
      <c r="F10" s="237"/>
      <c r="G10" s="237"/>
      <c r="H10" s="238"/>
    </row>
    <row r="11" spans="1:8" ht="13.5" thickBot="1">
      <c r="A11" s="236" t="s">
        <v>356</v>
      </c>
      <c r="B11" s="237"/>
      <c r="C11" s="237"/>
      <c r="D11" s="110"/>
      <c r="E11" s="111"/>
      <c r="F11" s="112"/>
      <c r="G11" s="178"/>
      <c r="H11" s="113"/>
    </row>
    <row r="12" spans="1:8" s="117" customFormat="1" ht="13.5" thickBot="1">
      <c r="A12" s="114" t="s">
        <v>118</v>
      </c>
      <c r="B12" s="114" t="s">
        <v>345</v>
      </c>
      <c r="C12" s="115" t="s">
        <v>137</v>
      </c>
      <c r="D12" s="115" t="s">
        <v>0</v>
      </c>
      <c r="E12" s="115" t="s">
        <v>1</v>
      </c>
      <c r="F12" s="115" t="s">
        <v>2</v>
      </c>
      <c r="G12" s="179" t="s">
        <v>120</v>
      </c>
      <c r="H12" s="116" t="s">
        <v>121</v>
      </c>
    </row>
    <row r="13" spans="1:8">
      <c r="A13" s="132" t="str">
        <f>'PLANILHA REFERÊNCIA'!B10</f>
        <v>1.1</v>
      </c>
      <c r="B13" s="133" t="str">
        <f>'PLANILHA REFERÊNCIA'!A10</f>
        <v>73899/002</v>
      </c>
      <c r="C13" s="134" t="str">
        <f>'PLANILHA REFERÊNCIA'!C10</f>
        <v>Demolicao de alvenaria de tijolos furados s/reaproveitamento</v>
      </c>
      <c r="D13" s="134"/>
      <c r="E13" s="133" t="str">
        <f>'PLANILHA REFERÊNCIA'!D10</f>
        <v>m³</v>
      </c>
      <c r="F13" s="134"/>
      <c r="G13" s="180"/>
      <c r="H13" s="135"/>
    </row>
    <row r="14" spans="1:8" s="117" customFormat="1" ht="15">
      <c r="A14" s="143" t="str">
        <f>A13</f>
        <v>1.1</v>
      </c>
      <c r="B14" s="144"/>
      <c r="C14" s="144"/>
      <c r="D14" s="144" t="s">
        <v>5</v>
      </c>
      <c r="E14" s="145"/>
      <c r="F14" s="145"/>
      <c r="G14" s="176"/>
      <c r="H14" s="146">
        <f t="shared" ref="H14:H21" si="0">F14*G14</f>
        <v>0</v>
      </c>
    </row>
    <row r="15" spans="1:8" s="117" customFormat="1" ht="15">
      <c r="A15" s="143" t="str">
        <f t="shared" ref="A15:A27" si="1">A14</f>
        <v>1.1</v>
      </c>
      <c r="B15" s="144"/>
      <c r="C15" s="144"/>
      <c r="D15" s="144" t="s">
        <v>5</v>
      </c>
      <c r="E15" s="145"/>
      <c r="F15" s="145"/>
      <c r="G15" s="176"/>
      <c r="H15" s="146">
        <f t="shared" si="0"/>
        <v>0</v>
      </c>
    </row>
    <row r="16" spans="1:8" s="117" customFormat="1" ht="15">
      <c r="A16" s="143" t="str">
        <f t="shared" si="1"/>
        <v>1.1</v>
      </c>
      <c r="B16" s="144"/>
      <c r="C16" s="144"/>
      <c r="D16" s="144" t="s">
        <v>5</v>
      </c>
      <c r="E16" s="145"/>
      <c r="F16" s="145"/>
      <c r="G16" s="176"/>
      <c r="H16" s="146">
        <f t="shared" si="0"/>
        <v>0</v>
      </c>
    </row>
    <row r="17" spans="1:8" s="117" customFormat="1" ht="15">
      <c r="A17" s="143" t="str">
        <f t="shared" si="1"/>
        <v>1.1</v>
      </c>
      <c r="B17" s="144"/>
      <c r="C17" s="144"/>
      <c r="D17" s="144" t="s">
        <v>5</v>
      </c>
      <c r="E17" s="145"/>
      <c r="F17" s="145"/>
      <c r="G17" s="176"/>
      <c r="H17" s="146">
        <f t="shared" si="0"/>
        <v>0</v>
      </c>
    </row>
    <row r="18" spans="1:8" s="117" customFormat="1" ht="15">
      <c r="A18" s="143" t="str">
        <f t="shared" si="1"/>
        <v>1.1</v>
      </c>
      <c r="B18" s="124">
        <v>4750</v>
      </c>
      <c r="C18" s="124" t="s">
        <v>13</v>
      </c>
      <c r="D18" s="144" t="s">
        <v>7</v>
      </c>
      <c r="E18" s="145" t="s">
        <v>109</v>
      </c>
      <c r="F18" s="125">
        <v>0.5</v>
      </c>
      <c r="G18" s="176">
        <v>5.93</v>
      </c>
      <c r="H18" s="146">
        <f t="shared" si="0"/>
        <v>2.9649999999999999</v>
      </c>
    </row>
    <row r="19" spans="1:8" s="117" customFormat="1" ht="15">
      <c r="A19" s="143" t="str">
        <f t="shared" si="1"/>
        <v>1.1</v>
      </c>
      <c r="B19" s="124">
        <v>6111</v>
      </c>
      <c r="C19" s="124" t="s">
        <v>9</v>
      </c>
      <c r="D19" s="144" t="s">
        <v>7</v>
      </c>
      <c r="E19" s="145" t="s">
        <v>109</v>
      </c>
      <c r="F19" s="125">
        <v>3.4729999999999999</v>
      </c>
      <c r="G19" s="176">
        <v>4.4000000000000004</v>
      </c>
      <c r="H19" s="146">
        <f t="shared" si="0"/>
        <v>15.2812</v>
      </c>
    </row>
    <row r="20" spans="1:8" s="117" customFormat="1" ht="15">
      <c r="A20" s="143" t="str">
        <f t="shared" si="1"/>
        <v>1.1</v>
      </c>
      <c r="B20" s="144"/>
      <c r="C20" s="144"/>
      <c r="D20" s="144" t="s">
        <v>7</v>
      </c>
      <c r="E20" s="145" t="s">
        <v>109</v>
      </c>
      <c r="F20" s="145"/>
      <c r="G20" s="176">
        <v>5.93</v>
      </c>
      <c r="H20" s="146">
        <f t="shared" si="0"/>
        <v>0</v>
      </c>
    </row>
    <row r="21" spans="1:8" s="117" customFormat="1" ht="15">
      <c r="A21" s="143" t="str">
        <f t="shared" si="1"/>
        <v>1.1</v>
      </c>
      <c r="B21" s="144"/>
      <c r="C21" s="144"/>
      <c r="D21" s="144" t="s">
        <v>7</v>
      </c>
      <c r="E21" s="145" t="s">
        <v>109</v>
      </c>
      <c r="F21" s="145"/>
      <c r="G21" s="176">
        <v>5.93</v>
      </c>
      <c r="H21" s="146">
        <f t="shared" si="0"/>
        <v>0</v>
      </c>
    </row>
    <row r="22" spans="1:8" s="117" customFormat="1">
      <c r="A22" s="143" t="str">
        <f t="shared" si="1"/>
        <v>1.1</v>
      </c>
      <c r="B22" s="147"/>
      <c r="C22" s="148"/>
      <c r="D22" s="148"/>
      <c r="E22" s="127" t="s">
        <v>143</v>
      </c>
      <c r="F22" s="127"/>
      <c r="G22" s="149"/>
      <c r="H22" s="150">
        <f>SUM(H14:H17)</f>
        <v>0</v>
      </c>
    </row>
    <row r="23" spans="1:8" s="117" customFormat="1">
      <c r="A23" s="143" t="str">
        <f t="shared" si="1"/>
        <v>1.1</v>
      </c>
      <c r="B23" s="147"/>
      <c r="C23" s="148"/>
      <c r="D23" s="148"/>
      <c r="E23" s="127" t="s">
        <v>138</v>
      </c>
      <c r="F23" s="127"/>
      <c r="G23" s="149"/>
      <c r="H23" s="150">
        <f>SUM(H18:H21)</f>
        <v>18.246200000000002</v>
      </c>
    </row>
    <row r="24" spans="1:8" s="117" customFormat="1">
      <c r="A24" s="143" t="str">
        <f t="shared" si="1"/>
        <v>1.1</v>
      </c>
      <c r="B24" s="147"/>
      <c r="C24" s="148"/>
      <c r="D24" s="148"/>
      <c r="E24" s="128" t="s">
        <v>139</v>
      </c>
      <c r="F24" s="127"/>
      <c r="G24" s="151">
        <v>0.87849999999999995</v>
      </c>
      <c r="H24" s="150">
        <f>G24*H23</f>
        <v>16.0292867</v>
      </c>
    </row>
    <row r="25" spans="1:8" s="117" customFormat="1">
      <c r="A25" s="143" t="str">
        <f t="shared" si="1"/>
        <v>1.1</v>
      </c>
      <c r="B25" s="147"/>
      <c r="C25" s="148"/>
      <c r="D25" s="148"/>
      <c r="E25" s="129" t="s">
        <v>140</v>
      </c>
      <c r="F25" s="152"/>
      <c r="G25" s="149"/>
      <c r="H25" s="153">
        <f>SUM(H22:H24)</f>
        <v>34.275486700000002</v>
      </c>
    </row>
    <row r="26" spans="1:8" s="117" customFormat="1">
      <c r="A26" s="143" t="str">
        <f t="shared" si="1"/>
        <v>1.1</v>
      </c>
      <c r="B26" s="147"/>
      <c r="C26" s="148"/>
      <c r="D26" s="148"/>
      <c r="E26" s="127" t="s">
        <v>141</v>
      </c>
      <c r="F26" s="127"/>
      <c r="G26" s="151">
        <v>0.2167</v>
      </c>
      <c r="H26" s="150">
        <f>G26*H25</f>
        <v>7.4274979678900008</v>
      </c>
    </row>
    <row r="27" spans="1:8" s="117" customFormat="1" ht="13.5" thickBot="1">
      <c r="A27" s="143" t="str">
        <f t="shared" si="1"/>
        <v>1.1</v>
      </c>
      <c r="B27" s="147"/>
      <c r="C27" s="148"/>
      <c r="D27" s="148"/>
      <c r="E27" s="152" t="s">
        <v>142</v>
      </c>
      <c r="F27" s="152"/>
      <c r="G27" s="149"/>
      <c r="H27" s="153">
        <f>ROUND(SUM(H25:H26),2)</f>
        <v>41.7</v>
      </c>
    </row>
    <row r="28" spans="1:8">
      <c r="A28" s="132" t="str">
        <f>'PLANILHA REFERÊNCIA'!B11</f>
        <v>1.2</v>
      </c>
      <c r="B28" s="133">
        <f>'PLANILHA REFERÊNCIA'!A11</f>
        <v>85373</v>
      </c>
      <c r="C28" s="134" t="str">
        <f>'PLANILHA REFERÊNCIA'!C11</f>
        <v>Demolicao de caibros e ripas</v>
      </c>
      <c r="D28" s="134"/>
      <c r="E28" s="133" t="str">
        <f>'PLANILHA REFERÊNCIA'!D11</f>
        <v>m²</v>
      </c>
      <c r="F28" s="134"/>
      <c r="G28" s="180"/>
      <c r="H28" s="135"/>
    </row>
    <row r="29" spans="1:8" ht="15">
      <c r="A29" s="143"/>
      <c r="B29" s="144"/>
      <c r="C29" s="144"/>
      <c r="D29" s="144" t="s">
        <v>5</v>
      </c>
      <c r="E29" s="145"/>
      <c r="F29" s="145"/>
      <c r="G29" s="176"/>
      <c r="H29" s="146">
        <f t="shared" ref="H29:H31" si="2">F29*G29</f>
        <v>0</v>
      </c>
    </row>
    <row r="30" spans="1:8" ht="15">
      <c r="A30" s="143"/>
      <c r="B30" s="163">
        <v>1213</v>
      </c>
      <c r="C30" s="163" t="s">
        <v>15</v>
      </c>
      <c r="D30" s="163" t="s">
        <v>7</v>
      </c>
      <c r="E30" s="164" t="s">
        <v>8</v>
      </c>
      <c r="F30" s="164">
        <v>0.15</v>
      </c>
      <c r="G30" s="176">
        <v>5.93</v>
      </c>
      <c r="H30" s="146">
        <f t="shared" si="2"/>
        <v>0.88949999999999996</v>
      </c>
    </row>
    <row r="31" spans="1:8" ht="15">
      <c r="A31" s="143"/>
      <c r="B31" s="163">
        <v>6117</v>
      </c>
      <c r="C31" s="163" t="s">
        <v>39</v>
      </c>
      <c r="D31" s="163" t="s">
        <v>7</v>
      </c>
      <c r="E31" s="164" t="s">
        <v>8</v>
      </c>
      <c r="F31" s="164">
        <v>0.15</v>
      </c>
      <c r="G31" s="176">
        <v>4.4000000000000004</v>
      </c>
      <c r="H31" s="146">
        <f t="shared" si="2"/>
        <v>0.66</v>
      </c>
    </row>
    <row r="32" spans="1:8">
      <c r="A32" s="154"/>
      <c r="B32" s="147"/>
      <c r="C32" s="148"/>
      <c r="D32" s="148"/>
      <c r="E32" s="127" t="s">
        <v>143</v>
      </c>
      <c r="F32" s="127"/>
      <c r="G32" s="149"/>
      <c r="H32" s="150">
        <f>SUM(H29:H29)</f>
        <v>0</v>
      </c>
    </row>
    <row r="33" spans="1:8">
      <c r="A33" s="154"/>
      <c r="B33" s="147"/>
      <c r="C33" s="148"/>
      <c r="D33" s="148"/>
      <c r="E33" s="127" t="s">
        <v>138</v>
      </c>
      <c r="F33" s="127"/>
      <c r="G33" s="149"/>
      <c r="H33" s="150">
        <f>SUM(H30:H31)</f>
        <v>1.5495000000000001</v>
      </c>
    </row>
    <row r="34" spans="1:8">
      <c r="A34" s="154"/>
      <c r="B34" s="147"/>
      <c r="C34" s="148"/>
      <c r="D34" s="148"/>
      <c r="E34" s="128" t="s">
        <v>139</v>
      </c>
      <c r="F34" s="127"/>
      <c r="G34" s="151">
        <v>0.87849999999999995</v>
      </c>
      <c r="H34" s="150">
        <f>G34*H33</f>
        <v>1.3612357500000001</v>
      </c>
    </row>
    <row r="35" spans="1:8">
      <c r="A35" s="154"/>
      <c r="B35" s="147"/>
      <c r="C35" s="148"/>
      <c r="D35" s="148"/>
      <c r="E35" s="129" t="s">
        <v>140</v>
      </c>
      <c r="F35" s="152"/>
      <c r="G35" s="149"/>
      <c r="H35" s="153">
        <f>SUM(H32:H34)</f>
        <v>2.9107357500000002</v>
      </c>
    </row>
    <row r="36" spans="1:8">
      <c r="A36" s="154"/>
      <c r="B36" s="147"/>
      <c r="C36" s="148"/>
      <c r="D36" s="148"/>
      <c r="E36" s="127" t="s">
        <v>141</v>
      </c>
      <c r="F36" s="127"/>
      <c r="G36" s="151">
        <v>0.2167</v>
      </c>
      <c r="H36" s="150">
        <f>G36*H35</f>
        <v>0.63075643702500006</v>
      </c>
    </row>
    <row r="37" spans="1:8" ht="13.5" thickBot="1">
      <c r="A37" s="154"/>
      <c r="B37" s="147"/>
      <c r="C37" s="148"/>
      <c r="D37" s="148"/>
      <c r="E37" s="152" t="s">
        <v>142</v>
      </c>
      <c r="F37" s="152"/>
      <c r="G37" s="149"/>
      <c r="H37" s="153">
        <f>ROUND(SUM(H35:H36),2)</f>
        <v>3.54</v>
      </c>
    </row>
    <row r="38" spans="1:8">
      <c r="A38" s="132" t="str">
        <f>'PLANILHA REFERÊNCIA'!B12</f>
        <v>1.3</v>
      </c>
      <c r="B38" s="133">
        <f>'PLANILHA REFERÊNCIA'!A12</f>
        <v>85364</v>
      </c>
      <c r="C38" s="134" t="str">
        <f>'PLANILHA REFERÊNCIA'!C12</f>
        <v>Demolicao manual de estrutura de concreto armado (RUFOS E ALGEROZ)</v>
      </c>
      <c r="D38" s="134"/>
      <c r="E38" s="133" t="str">
        <f>'PLANILHA REFERÊNCIA'!D12</f>
        <v>m³</v>
      </c>
      <c r="F38" s="134"/>
      <c r="G38" s="180"/>
      <c r="H38" s="135"/>
    </row>
    <row r="39" spans="1:8" ht="15">
      <c r="A39" s="143" t="str">
        <f>A38</f>
        <v>1.3</v>
      </c>
      <c r="B39" s="144">
        <v>14531</v>
      </c>
      <c r="C39" s="144" t="s">
        <v>405</v>
      </c>
      <c r="D39" s="144" t="s">
        <v>5</v>
      </c>
      <c r="E39" s="145" t="s">
        <v>111</v>
      </c>
      <c r="F39" s="145">
        <v>5.0000000000000001E-3</v>
      </c>
      <c r="G39" s="176">
        <v>2371.84</v>
      </c>
      <c r="H39" s="146">
        <f t="shared" ref="H39:H41" si="3">F39*G39</f>
        <v>11.859200000000001</v>
      </c>
    </row>
    <row r="40" spans="1:8" ht="15">
      <c r="A40" s="143" t="str">
        <f t="shared" ref="A40:A47" si="4">A39</f>
        <v>1.3</v>
      </c>
      <c r="B40" s="163">
        <v>4750</v>
      </c>
      <c r="C40" s="163" t="s">
        <v>13</v>
      </c>
      <c r="D40" s="163" t="s">
        <v>7</v>
      </c>
      <c r="E40" s="164" t="s">
        <v>8</v>
      </c>
      <c r="F40" s="164">
        <v>1.3</v>
      </c>
      <c r="G40" s="176">
        <v>5.93</v>
      </c>
      <c r="H40" s="146">
        <f t="shared" si="3"/>
        <v>7.7089999999999996</v>
      </c>
    </row>
    <row r="41" spans="1:8" ht="15">
      <c r="A41" s="143" t="str">
        <f t="shared" si="4"/>
        <v>1.3</v>
      </c>
      <c r="B41" s="163">
        <v>6111</v>
      </c>
      <c r="C41" s="163" t="s">
        <v>9</v>
      </c>
      <c r="D41" s="163" t="s">
        <v>7</v>
      </c>
      <c r="E41" s="164" t="s">
        <v>8</v>
      </c>
      <c r="F41" s="164">
        <v>10</v>
      </c>
      <c r="G41" s="176">
        <v>4.4000000000000004</v>
      </c>
      <c r="H41" s="146">
        <f t="shared" si="3"/>
        <v>44</v>
      </c>
    </row>
    <row r="42" spans="1:8">
      <c r="A42" s="143" t="str">
        <f t="shared" si="4"/>
        <v>1.3</v>
      </c>
      <c r="B42" s="147"/>
      <c r="C42" s="148"/>
      <c r="D42" s="148"/>
      <c r="E42" s="127" t="s">
        <v>143</v>
      </c>
      <c r="F42" s="127"/>
      <c r="G42" s="149"/>
      <c r="H42" s="150">
        <f>SUM(H39:H39)</f>
        <v>11.859200000000001</v>
      </c>
    </row>
    <row r="43" spans="1:8">
      <c r="A43" s="143" t="str">
        <f t="shared" si="4"/>
        <v>1.3</v>
      </c>
      <c r="B43" s="147"/>
      <c r="C43" s="148"/>
      <c r="D43" s="148"/>
      <c r="E43" s="127" t="s">
        <v>138</v>
      </c>
      <c r="F43" s="127"/>
      <c r="G43" s="149"/>
      <c r="H43" s="150">
        <f>SUM(H40:H41)</f>
        <v>51.709000000000003</v>
      </c>
    </row>
    <row r="44" spans="1:8">
      <c r="A44" s="143" t="str">
        <f t="shared" si="4"/>
        <v>1.3</v>
      </c>
      <c r="B44" s="147"/>
      <c r="C44" s="148"/>
      <c r="D44" s="148"/>
      <c r="E44" s="128" t="s">
        <v>139</v>
      </c>
      <c r="F44" s="127"/>
      <c r="G44" s="151">
        <v>0.87849999999999995</v>
      </c>
      <c r="H44" s="150">
        <f>G44*H43</f>
        <v>45.426356499999997</v>
      </c>
    </row>
    <row r="45" spans="1:8">
      <c r="A45" s="143" t="str">
        <f t="shared" si="4"/>
        <v>1.3</v>
      </c>
      <c r="B45" s="147"/>
      <c r="C45" s="148"/>
      <c r="D45" s="148"/>
      <c r="E45" s="129" t="s">
        <v>140</v>
      </c>
      <c r="F45" s="152"/>
      <c r="G45" s="149"/>
      <c r="H45" s="153">
        <f>SUM(H42:H44)</f>
        <v>108.9945565</v>
      </c>
    </row>
    <row r="46" spans="1:8">
      <c r="A46" s="143" t="str">
        <f t="shared" si="4"/>
        <v>1.3</v>
      </c>
      <c r="B46" s="147"/>
      <c r="C46" s="148"/>
      <c r="D46" s="148"/>
      <c r="E46" s="127" t="s">
        <v>141</v>
      </c>
      <c r="F46" s="127"/>
      <c r="G46" s="151">
        <v>0.2167</v>
      </c>
      <c r="H46" s="150">
        <f>G46*H45</f>
        <v>23.619120393550002</v>
      </c>
    </row>
    <row r="47" spans="1:8" ht="13.5" thickBot="1">
      <c r="A47" s="143" t="str">
        <f t="shared" si="4"/>
        <v>1.3</v>
      </c>
      <c r="B47" s="147"/>
      <c r="C47" s="148"/>
      <c r="D47" s="148"/>
      <c r="E47" s="152" t="s">
        <v>142</v>
      </c>
      <c r="F47" s="152"/>
      <c r="G47" s="149"/>
      <c r="H47" s="153">
        <f>ROUND(SUM(H45:H46),2)</f>
        <v>132.61000000000001</v>
      </c>
    </row>
    <row r="48" spans="1:8">
      <c r="A48" s="132" t="str">
        <f>'PLANILHA REFERÊNCIA'!B13</f>
        <v>1.4</v>
      </c>
      <c r="B48" s="133">
        <f>'PLANILHA REFERÊNCIA'!A13</f>
        <v>85383</v>
      </c>
      <c r="C48" s="134" t="str">
        <f>'PLANILHA REFERÊNCIA'!C13</f>
        <v>Remocao de calhas e condutores de aguas pluviais</v>
      </c>
      <c r="D48" s="134"/>
      <c r="E48" s="133" t="str">
        <f>'PLANILHA REFERÊNCIA'!D13</f>
        <v>m</v>
      </c>
      <c r="F48" s="134"/>
      <c r="G48" s="180"/>
      <c r="H48" s="135"/>
    </row>
    <row r="49" spans="1:8" ht="15">
      <c r="A49" s="143" t="str">
        <f>A48</f>
        <v>1.4</v>
      </c>
      <c r="B49" s="144"/>
      <c r="C49" s="144"/>
      <c r="D49" s="144" t="s">
        <v>5</v>
      </c>
      <c r="E49" s="145"/>
      <c r="F49" s="145"/>
      <c r="G49" s="176"/>
      <c r="H49" s="146">
        <f t="shared" ref="H49:H51" si="5">F49*G49</f>
        <v>0</v>
      </c>
    </row>
    <row r="50" spans="1:8" ht="15">
      <c r="A50" s="143" t="str">
        <f t="shared" ref="A50:A57" si="6">A49</f>
        <v>1.4</v>
      </c>
      <c r="B50" s="144"/>
      <c r="C50" s="144"/>
      <c r="D50" s="144" t="s">
        <v>7</v>
      </c>
      <c r="E50" s="145"/>
      <c r="F50" s="145"/>
      <c r="G50" s="176">
        <v>5.93</v>
      </c>
      <c r="H50" s="146">
        <f t="shared" si="5"/>
        <v>0</v>
      </c>
    </row>
    <row r="51" spans="1:8" ht="15">
      <c r="A51" s="143" t="str">
        <f t="shared" si="6"/>
        <v>1.4</v>
      </c>
      <c r="B51" s="163">
        <v>6111</v>
      </c>
      <c r="C51" s="163" t="s">
        <v>9</v>
      </c>
      <c r="D51" s="163" t="s">
        <v>7</v>
      </c>
      <c r="E51" s="164" t="s">
        <v>8</v>
      </c>
      <c r="F51" s="164">
        <v>0.2</v>
      </c>
      <c r="G51" s="176">
        <v>4.4000000000000004</v>
      </c>
      <c r="H51" s="146">
        <f t="shared" si="5"/>
        <v>0.88000000000000012</v>
      </c>
    </row>
    <row r="52" spans="1:8">
      <c r="A52" s="143" t="str">
        <f t="shared" si="6"/>
        <v>1.4</v>
      </c>
      <c r="B52" s="147"/>
      <c r="C52" s="148"/>
      <c r="D52" s="148"/>
      <c r="E52" s="127" t="s">
        <v>143</v>
      </c>
      <c r="F52" s="127"/>
      <c r="G52" s="149"/>
      <c r="H52" s="150">
        <f>SUM(H49:H49)</f>
        <v>0</v>
      </c>
    </row>
    <row r="53" spans="1:8">
      <c r="A53" s="143" t="str">
        <f t="shared" si="6"/>
        <v>1.4</v>
      </c>
      <c r="B53" s="147"/>
      <c r="C53" s="148"/>
      <c r="D53" s="148"/>
      <c r="E53" s="127" t="s">
        <v>138</v>
      </c>
      <c r="F53" s="127"/>
      <c r="G53" s="149"/>
      <c r="H53" s="150">
        <f>SUM(H50:H51)</f>
        <v>0.88000000000000012</v>
      </c>
    </row>
    <row r="54" spans="1:8">
      <c r="A54" s="143" t="str">
        <f t="shared" si="6"/>
        <v>1.4</v>
      </c>
      <c r="B54" s="147"/>
      <c r="C54" s="148"/>
      <c r="D54" s="148"/>
      <c r="E54" s="128" t="s">
        <v>139</v>
      </c>
      <c r="F54" s="127"/>
      <c r="G54" s="151">
        <v>0.87849999999999995</v>
      </c>
      <c r="H54" s="150">
        <f>G54*H53</f>
        <v>0.7730800000000001</v>
      </c>
    </row>
    <row r="55" spans="1:8">
      <c r="A55" s="143" t="str">
        <f t="shared" si="6"/>
        <v>1.4</v>
      </c>
      <c r="B55" s="147"/>
      <c r="C55" s="148"/>
      <c r="D55" s="148"/>
      <c r="E55" s="129" t="s">
        <v>140</v>
      </c>
      <c r="F55" s="152"/>
      <c r="G55" s="149"/>
      <c r="H55" s="153">
        <f>SUM(H52:H54)</f>
        <v>1.6530800000000001</v>
      </c>
    </row>
    <row r="56" spans="1:8">
      <c r="A56" s="143" t="str">
        <f t="shared" si="6"/>
        <v>1.4</v>
      </c>
      <c r="B56" s="147"/>
      <c r="C56" s="148"/>
      <c r="D56" s="148"/>
      <c r="E56" s="127" t="s">
        <v>141</v>
      </c>
      <c r="F56" s="127"/>
      <c r="G56" s="151">
        <v>0.2167</v>
      </c>
      <c r="H56" s="150">
        <f>G56*H55</f>
        <v>0.35822243600000003</v>
      </c>
    </row>
    <row r="57" spans="1:8" ht="13.5" thickBot="1">
      <c r="A57" s="143" t="str">
        <f t="shared" si="6"/>
        <v>1.4</v>
      </c>
      <c r="B57" s="147"/>
      <c r="C57" s="148"/>
      <c r="D57" s="148"/>
      <c r="E57" s="152" t="s">
        <v>142</v>
      </c>
      <c r="F57" s="152"/>
      <c r="G57" s="149"/>
      <c r="H57" s="153">
        <f>ROUND(SUM(H55:H56),2)</f>
        <v>2.0099999999999998</v>
      </c>
    </row>
    <row r="58" spans="1:8">
      <c r="A58" s="132" t="str">
        <f>'PLANILHA REFERÊNCIA'!B14</f>
        <v>1.5</v>
      </c>
      <c r="B58" s="133">
        <f>'PLANILHA REFERÊNCIA'!A14</f>
        <v>85382</v>
      </c>
      <c r="C58" s="134" t="str">
        <f>'PLANILHA REFERÊNCIA'!C14</f>
        <v>Remocao de protecao mecanica de impermeabilizacao</v>
      </c>
      <c r="D58" s="134"/>
      <c r="E58" s="142" t="str">
        <f>'PLANILHA REFERÊNCIA'!D14</f>
        <v>m²</v>
      </c>
      <c r="F58" s="134"/>
      <c r="G58" s="180"/>
      <c r="H58" s="135"/>
    </row>
    <row r="59" spans="1:8" ht="15">
      <c r="A59" s="143" t="str">
        <f>A58</f>
        <v>1.5</v>
      </c>
      <c r="B59" s="144"/>
      <c r="C59" s="144"/>
      <c r="D59" s="144" t="s">
        <v>5</v>
      </c>
      <c r="E59" s="145"/>
      <c r="F59" s="145"/>
      <c r="G59" s="176"/>
      <c r="H59" s="146">
        <f t="shared" ref="H59:H61" si="7">F59*G59</f>
        <v>0</v>
      </c>
    </row>
    <row r="60" spans="1:8" ht="15">
      <c r="A60" s="143" t="str">
        <f t="shared" ref="A60:A67" si="8">A59</f>
        <v>1.5</v>
      </c>
      <c r="B60" s="144"/>
      <c r="C60" s="144"/>
      <c r="D60" s="144" t="s">
        <v>7</v>
      </c>
      <c r="E60" s="145"/>
      <c r="F60" s="145"/>
      <c r="G60" s="176">
        <v>5.93</v>
      </c>
      <c r="H60" s="146">
        <f t="shared" si="7"/>
        <v>0</v>
      </c>
    </row>
    <row r="61" spans="1:8" ht="15">
      <c r="A61" s="143" t="str">
        <f t="shared" si="8"/>
        <v>1.5</v>
      </c>
      <c r="B61" s="163">
        <v>6111</v>
      </c>
      <c r="C61" s="163" t="s">
        <v>9</v>
      </c>
      <c r="D61" s="163" t="s">
        <v>7</v>
      </c>
      <c r="E61" s="164" t="s">
        <v>8</v>
      </c>
      <c r="F61" s="164">
        <v>1.25</v>
      </c>
      <c r="G61" s="176">
        <v>4.4000000000000004</v>
      </c>
      <c r="H61" s="146">
        <f t="shared" si="7"/>
        <v>5.5</v>
      </c>
    </row>
    <row r="62" spans="1:8">
      <c r="A62" s="143" t="str">
        <f t="shared" si="8"/>
        <v>1.5</v>
      </c>
      <c r="B62" s="147"/>
      <c r="C62" s="148"/>
      <c r="D62" s="148"/>
      <c r="E62" s="127" t="s">
        <v>143</v>
      </c>
      <c r="F62" s="127"/>
      <c r="G62" s="149"/>
      <c r="H62" s="150">
        <f>SUM(H59:H59)</f>
        <v>0</v>
      </c>
    </row>
    <row r="63" spans="1:8">
      <c r="A63" s="143" t="str">
        <f t="shared" si="8"/>
        <v>1.5</v>
      </c>
      <c r="B63" s="147"/>
      <c r="C63" s="148"/>
      <c r="D63" s="148"/>
      <c r="E63" s="127" t="s">
        <v>138</v>
      </c>
      <c r="F63" s="127"/>
      <c r="G63" s="149"/>
      <c r="H63" s="150">
        <f>SUM(H60:H61)</f>
        <v>5.5</v>
      </c>
    </row>
    <row r="64" spans="1:8">
      <c r="A64" s="143" t="str">
        <f t="shared" si="8"/>
        <v>1.5</v>
      </c>
      <c r="B64" s="147"/>
      <c r="C64" s="148"/>
      <c r="D64" s="148"/>
      <c r="E64" s="128" t="s">
        <v>139</v>
      </c>
      <c r="F64" s="127"/>
      <c r="G64" s="151">
        <v>0.87849999999999995</v>
      </c>
      <c r="H64" s="150">
        <f>G64*H63</f>
        <v>4.8317499999999995</v>
      </c>
    </row>
    <row r="65" spans="1:8">
      <c r="A65" s="143" t="str">
        <f t="shared" si="8"/>
        <v>1.5</v>
      </c>
      <c r="B65" s="147"/>
      <c r="C65" s="148"/>
      <c r="D65" s="148"/>
      <c r="E65" s="129" t="s">
        <v>140</v>
      </c>
      <c r="F65" s="152"/>
      <c r="G65" s="149"/>
      <c r="H65" s="153">
        <f>SUM(H62:H64)</f>
        <v>10.33175</v>
      </c>
    </row>
    <row r="66" spans="1:8">
      <c r="A66" s="143" t="str">
        <f t="shared" si="8"/>
        <v>1.5</v>
      </c>
      <c r="B66" s="147"/>
      <c r="C66" s="148"/>
      <c r="D66" s="148"/>
      <c r="E66" s="127" t="s">
        <v>141</v>
      </c>
      <c r="F66" s="127"/>
      <c r="G66" s="151">
        <v>0.2167</v>
      </c>
      <c r="H66" s="150">
        <f>G66*H65</f>
        <v>2.238890225</v>
      </c>
    </row>
    <row r="67" spans="1:8" ht="13.5" thickBot="1">
      <c r="A67" s="143" t="str">
        <f t="shared" si="8"/>
        <v>1.5</v>
      </c>
      <c r="B67" s="147"/>
      <c r="C67" s="148"/>
      <c r="D67" s="148"/>
      <c r="E67" s="152" t="s">
        <v>142</v>
      </c>
      <c r="F67" s="152"/>
      <c r="G67" s="149"/>
      <c r="H67" s="153">
        <f>ROUND(SUM(H65:H66),2)</f>
        <v>12.57</v>
      </c>
    </row>
    <row r="68" spans="1:8">
      <c r="A68" s="132" t="str">
        <f>'PLANILHA REFERÊNCIA'!B15</f>
        <v>1.6</v>
      </c>
      <c r="B68" s="133">
        <f>'PLANILHA REFERÊNCIA'!A15</f>
        <v>85387</v>
      </c>
      <c r="C68" s="134" t="str">
        <f>'PLANILHA REFERÊNCIA'!C15</f>
        <v>Remocao manual de entulho</v>
      </c>
      <c r="D68" s="134"/>
      <c r="E68" s="133" t="str">
        <f>'PLANILHA REFERÊNCIA'!D15</f>
        <v>m³</v>
      </c>
      <c r="F68" s="134"/>
      <c r="G68" s="180"/>
      <c r="H68" s="135"/>
    </row>
    <row r="69" spans="1:8" s="117" customFormat="1" ht="15">
      <c r="A69" s="143" t="str">
        <f>A68</f>
        <v>1.6</v>
      </c>
      <c r="B69" s="144"/>
      <c r="C69" s="144"/>
      <c r="D69" s="144" t="s">
        <v>5</v>
      </c>
      <c r="E69" s="145"/>
      <c r="F69" s="145"/>
      <c r="G69" s="176"/>
      <c r="H69" s="146">
        <f t="shared" ref="H69:H74" si="9">F69*G69</f>
        <v>0</v>
      </c>
    </row>
    <row r="70" spans="1:8" s="117" customFormat="1" ht="15">
      <c r="A70" s="143" t="str">
        <f t="shared" ref="A70:A80" si="10">A69</f>
        <v>1.6</v>
      </c>
      <c r="B70" s="144"/>
      <c r="C70" s="144"/>
      <c r="D70" s="144" t="s">
        <v>5</v>
      </c>
      <c r="E70" s="145"/>
      <c r="F70" s="145"/>
      <c r="G70" s="176"/>
      <c r="H70" s="146">
        <f t="shared" si="9"/>
        <v>0</v>
      </c>
    </row>
    <row r="71" spans="1:8" s="117" customFormat="1" ht="15">
      <c r="A71" s="143" t="str">
        <f t="shared" si="10"/>
        <v>1.6</v>
      </c>
      <c r="B71" s="144"/>
      <c r="C71" s="144"/>
      <c r="D71" s="144" t="s">
        <v>5</v>
      </c>
      <c r="E71" s="145"/>
      <c r="F71" s="145"/>
      <c r="G71" s="176"/>
      <c r="H71" s="146">
        <f t="shared" si="9"/>
        <v>0</v>
      </c>
    </row>
    <row r="72" spans="1:8" s="117" customFormat="1" ht="15">
      <c r="A72" s="143" t="str">
        <f t="shared" si="10"/>
        <v>1.6</v>
      </c>
      <c r="B72" s="144"/>
      <c r="C72" s="144"/>
      <c r="D72" s="144" t="s">
        <v>5</v>
      </c>
      <c r="E72" s="145"/>
      <c r="F72" s="145"/>
      <c r="G72" s="176"/>
      <c r="H72" s="146">
        <f t="shared" si="9"/>
        <v>0</v>
      </c>
    </row>
    <row r="73" spans="1:8" s="117" customFormat="1" ht="15">
      <c r="A73" s="143" t="str">
        <f t="shared" si="10"/>
        <v>1.6</v>
      </c>
      <c r="B73" s="124">
        <v>6111</v>
      </c>
      <c r="C73" s="124" t="s">
        <v>9</v>
      </c>
      <c r="D73" s="124" t="s">
        <v>7</v>
      </c>
      <c r="E73" s="125" t="s">
        <v>8</v>
      </c>
      <c r="F73" s="125">
        <v>2.6309999999999998</v>
      </c>
      <c r="G73" s="181">
        <v>4.4000000000000004</v>
      </c>
      <c r="H73" s="146">
        <f t="shared" si="9"/>
        <v>11.5764</v>
      </c>
    </row>
    <row r="74" spans="1:8" s="117" customFormat="1" ht="15">
      <c r="A74" s="143" t="str">
        <f t="shared" si="10"/>
        <v>1.6</v>
      </c>
      <c r="B74" s="144"/>
      <c r="C74" s="144"/>
      <c r="D74" s="144" t="s">
        <v>7</v>
      </c>
      <c r="E74" s="145" t="s">
        <v>109</v>
      </c>
      <c r="F74" s="145"/>
      <c r="G74" s="176">
        <v>5.93</v>
      </c>
      <c r="H74" s="146">
        <f t="shared" si="9"/>
        <v>0</v>
      </c>
    </row>
    <row r="75" spans="1:8" s="117" customFormat="1">
      <c r="A75" s="143" t="str">
        <f t="shared" si="10"/>
        <v>1.6</v>
      </c>
      <c r="B75" s="147"/>
      <c r="C75" s="148"/>
      <c r="D75" s="148"/>
      <c r="E75" s="127" t="s">
        <v>143</v>
      </c>
      <c r="F75" s="127"/>
      <c r="G75" s="149"/>
      <c r="H75" s="150">
        <f>SUM(H69:H72)</f>
        <v>0</v>
      </c>
    </row>
    <row r="76" spans="1:8">
      <c r="A76" s="143" t="str">
        <f t="shared" si="10"/>
        <v>1.6</v>
      </c>
      <c r="B76" s="136"/>
      <c r="C76" s="137"/>
      <c r="D76" s="137"/>
      <c r="E76" s="120" t="s">
        <v>138</v>
      </c>
      <c r="F76" s="120"/>
      <c r="G76" s="138"/>
      <c r="H76" s="139">
        <f>SUM(H73:H74)</f>
        <v>11.5764</v>
      </c>
    </row>
    <row r="77" spans="1:8">
      <c r="A77" s="143" t="str">
        <f t="shared" si="10"/>
        <v>1.6</v>
      </c>
      <c r="B77" s="136"/>
      <c r="C77" s="137"/>
      <c r="D77" s="137"/>
      <c r="E77" s="121" t="s">
        <v>139</v>
      </c>
      <c r="F77" s="120"/>
      <c r="G77" s="140">
        <v>0.87849999999999995</v>
      </c>
      <c r="H77" s="139">
        <f>G77*H76</f>
        <v>10.169867399999999</v>
      </c>
    </row>
    <row r="78" spans="1:8">
      <c r="A78" s="143" t="str">
        <f t="shared" si="10"/>
        <v>1.6</v>
      </c>
      <c r="B78" s="136"/>
      <c r="C78" s="137"/>
      <c r="D78" s="137"/>
      <c r="E78" s="122" t="s">
        <v>140</v>
      </c>
      <c r="F78" s="123"/>
      <c r="G78" s="138"/>
      <c r="H78" s="141">
        <f>SUM(H75:H77)</f>
        <v>21.746267400000001</v>
      </c>
    </row>
    <row r="79" spans="1:8">
      <c r="A79" s="143" t="str">
        <f t="shared" si="10"/>
        <v>1.6</v>
      </c>
      <c r="B79" s="136"/>
      <c r="C79" s="137"/>
      <c r="D79" s="137"/>
      <c r="E79" s="120" t="s">
        <v>141</v>
      </c>
      <c r="F79" s="120"/>
      <c r="G79" s="140">
        <v>0.2167</v>
      </c>
      <c r="H79" s="139">
        <f>G79*H78</f>
        <v>4.7124161455800007</v>
      </c>
    </row>
    <row r="80" spans="1:8" ht="13.5" thickBot="1">
      <c r="A80" s="143" t="str">
        <f t="shared" si="10"/>
        <v>1.6</v>
      </c>
      <c r="B80" s="136"/>
      <c r="C80" s="137"/>
      <c r="D80" s="137"/>
      <c r="E80" s="123" t="s">
        <v>142</v>
      </c>
      <c r="F80" s="123"/>
      <c r="G80" s="138"/>
      <c r="H80" s="141">
        <f>ROUND(SUM(H78:H79),2)</f>
        <v>26.46</v>
      </c>
    </row>
    <row r="81" spans="1:8">
      <c r="A81" s="132" t="str">
        <f>'PLANILHA REFERÊNCIA'!B16</f>
        <v>1.7</v>
      </c>
      <c r="B81" s="133">
        <f>'PLANILHA REFERÊNCIA'!A16</f>
        <v>72226</v>
      </c>
      <c r="C81" s="134" t="str">
        <f>'PLANILHA REFERÊNCIA'!C16</f>
        <v>Retirada de estrutura de madeira pontaleteada para telhas ceramicas ou de vidro</v>
      </c>
      <c r="D81" s="134"/>
      <c r="E81" s="133" t="str">
        <f>'PLANILHA REFERÊNCIA'!D16</f>
        <v>m²</v>
      </c>
      <c r="F81" s="134"/>
      <c r="G81" s="180"/>
      <c r="H81" s="135"/>
    </row>
    <row r="82" spans="1:8" ht="15">
      <c r="A82" s="143" t="str">
        <f>A81</f>
        <v>1.7</v>
      </c>
      <c r="B82" s="144"/>
      <c r="C82" s="144"/>
      <c r="D82" s="144" t="s">
        <v>5</v>
      </c>
      <c r="E82" s="145"/>
      <c r="F82" s="145"/>
      <c r="G82" s="176"/>
      <c r="H82" s="146">
        <f t="shared" ref="H82:H84" si="11">F82*G82</f>
        <v>0</v>
      </c>
    </row>
    <row r="83" spans="1:8" ht="15">
      <c r="A83" s="143" t="str">
        <f t="shared" ref="A83:A90" si="12">A82</f>
        <v>1.7</v>
      </c>
      <c r="B83" s="163">
        <v>1214</v>
      </c>
      <c r="C83" s="163" t="s">
        <v>58</v>
      </c>
      <c r="D83" s="163" t="s">
        <v>7</v>
      </c>
      <c r="E83" s="164" t="s">
        <v>8</v>
      </c>
      <c r="F83" s="164">
        <v>0.3</v>
      </c>
      <c r="G83" s="176">
        <v>5.93</v>
      </c>
      <c r="H83" s="146">
        <f t="shared" si="11"/>
        <v>1.7789999999999999</v>
      </c>
    </row>
    <row r="84" spans="1:8" ht="15">
      <c r="A84" s="143" t="str">
        <f t="shared" si="12"/>
        <v>1.7</v>
      </c>
      <c r="B84" s="163">
        <v>6111</v>
      </c>
      <c r="C84" s="163" t="s">
        <v>9</v>
      </c>
      <c r="D84" s="163" t="s">
        <v>7</v>
      </c>
      <c r="E84" s="164" t="s">
        <v>8</v>
      </c>
      <c r="F84" s="164">
        <v>0.3</v>
      </c>
      <c r="G84" s="176">
        <v>4.4000000000000004</v>
      </c>
      <c r="H84" s="146">
        <f t="shared" si="11"/>
        <v>1.32</v>
      </c>
    </row>
    <row r="85" spans="1:8">
      <c r="A85" s="143" t="str">
        <f t="shared" si="12"/>
        <v>1.7</v>
      </c>
      <c r="B85" s="147"/>
      <c r="C85" s="148"/>
      <c r="D85" s="148"/>
      <c r="E85" s="127" t="s">
        <v>143</v>
      </c>
      <c r="F85" s="127"/>
      <c r="G85" s="149"/>
      <c r="H85" s="150">
        <f>SUM(H82:H82)</f>
        <v>0</v>
      </c>
    </row>
    <row r="86" spans="1:8">
      <c r="A86" s="143" t="str">
        <f t="shared" si="12"/>
        <v>1.7</v>
      </c>
      <c r="B86" s="147"/>
      <c r="C86" s="148"/>
      <c r="D86" s="148"/>
      <c r="E86" s="127" t="s">
        <v>138</v>
      </c>
      <c r="F86" s="127"/>
      <c r="G86" s="149"/>
      <c r="H86" s="150">
        <f>SUM(H83:H84)</f>
        <v>3.0990000000000002</v>
      </c>
    </row>
    <row r="87" spans="1:8">
      <c r="A87" s="143" t="str">
        <f t="shared" si="12"/>
        <v>1.7</v>
      </c>
      <c r="B87" s="147"/>
      <c r="C87" s="148"/>
      <c r="D87" s="148"/>
      <c r="E87" s="128" t="s">
        <v>139</v>
      </c>
      <c r="F87" s="127"/>
      <c r="G87" s="151">
        <v>0.87849999999999995</v>
      </c>
      <c r="H87" s="150">
        <f>G87*H86</f>
        <v>2.7224715000000002</v>
      </c>
    </row>
    <row r="88" spans="1:8">
      <c r="A88" s="143" t="str">
        <f t="shared" si="12"/>
        <v>1.7</v>
      </c>
      <c r="B88" s="147"/>
      <c r="C88" s="148"/>
      <c r="D88" s="148"/>
      <c r="E88" s="129" t="s">
        <v>140</v>
      </c>
      <c r="F88" s="152"/>
      <c r="G88" s="149"/>
      <c r="H88" s="153">
        <f>SUM(H85:H87)</f>
        <v>5.8214715000000004</v>
      </c>
    </row>
    <row r="89" spans="1:8">
      <c r="A89" s="143" t="str">
        <f t="shared" si="12"/>
        <v>1.7</v>
      </c>
      <c r="B89" s="147"/>
      <c r="C89" s="148"/>
      <c r="D89" s="148"/>
      <c r="E89" s="127" t="s">
        <v>141</v>
      </c>
      <c r="F89" s="127"/>
      <c r="G89" s="151">
        <v>0.2167</v>
      </c>
      <c r="H89" s="150">
        <f>G89*H88</f>
        <v>1.2615128740500001</v>
      </c>
    </row>
    <row r="90" spans="1:8" ht="13.5" thickBot="1">
      <c r="A90" s="143" t="str">
        <f t="shared" si="12"/>
        <v>1.7</v>
      </c>
      <c r="B90" s="147"/>
      <c r="C90" s="148"/>
      <c r="D90" s="148"/>
      <c r="E90" s="152" t="s">
        <v>142</v>
      </c>
      <c r="F90" s="152"/>
      <c r="G90" s="149"/>
      <c r="H90" s="153">
        <f>ROUND(SUM(H88:H89),2)</f>
        <v>7.08</v>
      </c>
    </row>
    <row r="91" spans="1:8">
      <c r="A91" s="132" t="str">
        <f>'PLANILHA REFERÊNCIA'!B17</f>
        <v>1.8</v>
      </c>
      <c r="B91" s="133">
        <f>'PLANILHA REFERÊNCIA'!A17</f>
        <v>72227</v>
      </c>
      <c r="C91" s="134" t="str">
        <f>'PLANILHA REFERÊNCIA'!C17</f>
        <v>Retirada de estrutura de madeira pontaleteada para telhas onduladas</v>
      </c>
      <c r="D91" s="134"/>
      <c r="E91" s="133" t="str">
        <f>'PLANILHA REFERÊNCIA'!D17</f>
        <v>m²</v>
      </c>
      <c r="F91" s="134"/>
      <c r="G91" s="180"/>
      <c r="H91" s="135"/>
    </row>
    <row r="92" spans="1:8" ht="15">
      <c r="A92" s="143" t="str">
        <f>A91</f>
        <v>1.8</v>
      </c>
      <c r="B92" s="144"/>
      <c r="C92" s="144"/>
      <c r="D92" s="144" t="s">
        <v>5</v>
      </c>
      <c r="E92" s="145"/>
      <c r="F92" s="145"/>
      <c r="G92" s="176"/>
      <c r="H92" s="146">
        <f t="shared" ref="H92:H94" si="13">F92*G92</f>
        <v>0</v>
      </c>
    </row>
    <row r="93" spans="1:8" ht="15">
      <c r="A93" s="143" t="str">
        <f t="shared" ref="A93:A100" si="14">A92</f>
        <v>1.8</v>
      </c>
      <c r="B93" s="163">
        <v>1214</v>
      </c>
      <c r="C93" s="163" t="s">
        <v>58</v>
      </c>
      <c r="D93" s="163" t="s">
        <v>7</v>
      </c>
      <c r="E93" s="164" t="s">
        <v>8</v>
      </c>
      <c r="F93" s="164">
        <v>0.2</v>
      </c>
      <c r="G93" s="176">
        <v>5.93</v>
      </c>
      <c r="H93" s="146">
        <f t="shared" si="13"/>
        <v>1.1859999999999999</v>
      </c>
    </row>
    <row r="94" spans="1:8" ht="15">
      <c r="A94" s="143" t="str">
        <f t="shared" si="14"/>
        <v>1.8</v>
      </c>
      <c r="B94" s="163">
        <v>6111</v>
      </c>
      <c r="C94" s="163" t="s">
        <v>9</v>
      </c>
      <c r="D94" s="163" t="s">
        <v>7</v>
      </c>
      <c r="E94" s="164" t="s">
        <v>8</v>
      </c>
      <c r="F94" s="164">
        <v>0.2</v>
      </c>
      <c r="G94" s="176">
        <v>4.4000000000000004</v>
      </c>
      <c r="H94" s="146">
        <f t="shared" si="13"/>
        <v>0.88000000000000012</v>
      </c>
    </row>
    <row r="95" spans="1:8">
      <c r="A95" s="143" t="str">
        <f t="shared" si="14"/>
        <v>1.8</v>
      </c>
      <c r="B95" s="147"/>
      <c r="C95" s="148"/>
      <c r="D95" s="148"/>
      <c r="E95" s="127" t="s">
        <v>143</v>
      </c>
      <c r="F95" s="127"/>
      <c r="G95" s="149"/>
      <c r="H95" s="150">
        <f>SUM(H92:H92)</f>
        <v>0</v>
      </c>
    </row>
    <row r="96" spans="1:8">
      <c r="A96" s="143" t="str">
        <f t="shared" si="14"/>
        <v>1.8</v>
      </c>
      <c r="B96" s="147"/>
      <c r="C96" s="148"/>
      <c r="D96" s="148"/>
      <c r="E96" s="127" t="s">
        <v>138</v>
      </c>
      <c r="F96" s="127"/>
      <c r="G96" s="149"/>
      <c r="H96" s="150">
        <f>SUM(H93:H94)</f>
        <v>2.0659999999999998</v>
      </c>
    </row>
    <row r="97" spans="1:8">
      <c r="A97" s="143" t="str">
        <f t="shared" si="14"/>
        <v>1.8</v>
      </c>
      <c r="B97" s="147"/>
      <c r="C97" s="148"/>
      <c r="D97" s="148"/>
      <c r="E97" s="128" t="s">
        <v>139</v>
      </c>
      <c r="F97" s="127"/>
      <c r="G97" s="151">
        <v>0.87849999999999995</v>
      </c>
      <c r="H97" s="150">
        <f>G97*H96</f>
        <v>1.8149809999999997</v>
      </c>
    </row>
    <row r="98" spans="1:8">
      <c r="A98" s="143" t="str">
        <f t="shared" si="14"/>
        <v>1.8</v>
      </c>
      <c r="B98" s="147"/>
      <c r="C98" s="148"/>
      <c r="D98" s="148"/>
      <c r="E98" s="129" t="s">
        <v>140</v>
      </c>
      <c r="F98" s="152"/>
      <c r="G98" s="149"/>
      <c r="H98" s="153">
        <f>SUM(H95:H97)</f>
        <v>3.8809809999999993</v>
      </c>
    </row>
    <row r="99" spans="1:8">
      <c r="A99" s="143" t="str">
        <f t="shared" si="14"/>
        <v>1.8</v>
      </c>
      <c r="B99" s="147"/>
      <c r="C99" s="148"/>
      <c r="D99" s="148"/>
      <c r="E99" s="127" t="s">
        <v>141</v>
      </c>
      <c r="F99" s="127"/>
      <c r="G99" s="151">
        <v>0.2167</v>
      </c>
      <c r="H99" s="150">
        <f>G99*H98</f>
        <v>0.8410085826999999</v>
      </c>
    </row>
    <row r="100" spans="1:8" ht="13.5" thickBot="1">
      <c r="A100" s="143" t="str">
        <f t="shared" si="14"/>
        <v>1.8</v>
      </c>
      <c r="B100" s="147"/>
      <c r="C100" s="148"/>
      <c r="D100" s="148"/>
      <c r="E100" s="152" t="s">
        <v>142</v>
      </c>
      <c r="F100" s="152"/>
      <c r="G100" s="149"/>
      <c r="H100" s="153">
        <f>ROUND(SUM(H98:H99),2)</f>
        <v>4.72</v>
      </c>
    </row>
    <row r="101" spans="1:8">
      <c r="A101" s="132" t="str">
        <f>'PLANILHA REFERÊNCIA'!B18</f>
        <v>1.9</v>
      </c>
      <c r="B101" s="133">
        <f>'PLANILHA REFERÊNCIA'!A18</f>
        <v>72230</v>
      </c>
      <c r="C101" s="134" t="str">
        <f>'PLANILHA REFERÊNCIA'!C18</f>
        <v>Retirada de telhas de ceramicas ou de vidro</v>
      </c>
      <c r="D101" s="134"/>
      <c r="E101" s="133" t="str">
        <f>'PLANILHA REFERÊNCIA'!D18</f>
        <v>m²</v>
      </c>
      <c r="F101" s="134"/>
      <c r="G101" s="180"/>
      <c r="H101" s="135"/>
    </row>
    <row r="102" spans="1:8" ht="15">
      <c r="A102" s="143" t="str">
        <f>A101</f>
        <v>1.9</v>
      </c>
      <c r="B102" s="144"/>
      <c r="C102" s="144"/>
      <c r="D102" s="144" t="s">
        <v>5</v>
      </c>
      <c r="E102" s="145"/>
      <c r="F102" s="145"/>
      <c r="G102" s="176"/>
      <c r="H102" s="146">
        <f t="shared" ref="H102:H104" si="15">F102*G102</f>
        <v>0</v>
      </c>
    </row>
    <row r="103" spans="1:8" ht="15">
      <c r="A103" s="143" t="str">
        <f t="shared" ref="A103:A110" si="16">A102</f>
        <v>1.9</v>
      </c>
      <c r="B103" s="144"/>
      <c r="C103" s="144"/>
      <c r="D103" s="144" t="s">
        <v>7</v>
      </c>
      <c r="E103" s="145"/>
      <c r="F103" s="145"/>
      <c r="G103" s="176">
        <v>5.93</v>
      </c>
      <c r="H103" s="146">
        <f t="shared" si="15"/>
        <v>0</v>
      </c>
    </row>
    <row r="104" spans="1:8" ht="15">
      <c r="A104" s="143" t="str">
        <f t="shared" si="16"/>
        <v>1.9</v>
      </c>
      <c r="B104" s="163">
        <v>6111</v>
      </c>
      <c r="C104" s="163" t="s">
        <v>9</v>
      </c>
      <c r="D104" s="163" t="s">
        <v>7</v>
      </c>
      <c r="E104" s="164" t="s">
        <v>8</v>
      </c>
      <c r="F104" s="164">
        <v>0.5</v>
      </c>
      <c r="G104" s="176">
        <v>4.4000000000000004</v>
      </c>
      <c r="H104" s="146">
        <f t="shared" si="15"/>
        <v>2.2000000000000002</v>
      </c>
    </row>
    <row r="105" spans="1:8">
      <c r="A105" s="143" t="str">
        <f t="shared" si="16"/>
        <v>1.9</v>
      </c>
      <c r="B105" s="147"/>
      <c r="C105" s="148"/>
      <c r="D105" s="148"/>
      <c r="E105" s="127" t="s">
        <v>143</v>
      </c>
      <c r="F105" s="127"/>
      <c r="G105" s="149"/>
      <c r="H105" s="150">
        <f>SUM(H102:H102)</f>
        <v>0</v>
      </c>
    </row>
    <row r="106" spans="1:8">
      <c r="A106" s="143" t="str">
        <f t="shared" si="16"/>
        <v>1.9</v>
      </c>
      <c r="B106" s="147"/>
      <c r="C106" s="148"/>
      <c r="D106" s="148"/>
      <c r="E106" s="127" t="s">
        <v>138</v>
      </c>
      <c r="F106" s="127"/>
      <c r="G106" s="149"/>
      <c r="H106" s="150">
        <f>SUM(H103:H104)</f>
        <v>2.2000000000000002</v>
      </c>
    </row>
    <row r="107" spans="1:8">
      <c r="A107" s="143" t="str">
        <f t="shared" si="16"/>
        <v>1.9</v>
      </c>
      <c r="B107" s="147"/>
      <c r="C107" s="148"/>
      <c r="D107" s="148"/>
      <c r="E107" s="128" t="s">
        <v>139</v>
      </c>
      <c r="F107" s="127"/>
      <c r="G107" s="151">
        <v>0.87849999999999995</v>
      </c>
      <c r="H107" s="150">
        <f>G107*H106</f>
        <v>1.9327000000000001</v>
      </c>
    </row>
    <row r="108" spans="1:8">
      <c r="A108" s="143" t="str">
        <f t="shared" si="16"/>
        <v>1.9</v>
      </c>
      <c r="B108" s="147"/>
      <c r="C108" s="148"/>
      <c r="D108" s="148"/>
      <c r="E108" s="129" t="s">
        <v>140</v>
      </c>
      <c r="F108" s="152"/>
      <c r="G108" s="149"/>
      <c r="H108" s="153">
        <f>SUM(H105:H107)</f>
        <v>4.1326999999999998</v>
      </c>
    </row>
    <row r="109" spans="1:8">
      <c r="A109" s="143" t="str">
        <f t="shared" si="16"/>
        <v>1.9</v>
      </c>
      <c r="B109" s="147"/>
      <c r="C109" s="148"/>
      <c r="D109" s="148"/>
      <c r="E109" s="127" t="s">
        <v>141</v>
      </c>
      <c r="F109" s="127"/>
      <c r="G109" s="151">
        <v>0.2167</v>
      </c>
      <c r="H109" s="150">
        <f>G109*H108</f>
        <v>0.89555609000000003</v>
      </c>
    </row>
    <row r="110" spans="1:8" ht="13.5" thickBot="1">
      <c r="A110" s="143" t="str">
        <f t="shared" si="16"/>
        <v>1.9</v>
      </c>
      <c r="B110" s="147"/>
      <c r="C110" s="148"/>
      <c r="D110" s="148"/>
      <c r="E110" s="152" t="s">
        <v>142</v>
      </c>
      <c r="F110" s="152"/>
      <c r="G110" s="149"/>
      <c r="H110" s="153">
        <f>ROUND(SUM(H108:H109),2)</f>
        <v>5.03</v>
      </c>
    </row>
    <row r="111" spans="1:8">
      <c r="A111" s="132" t="str">
        <f>'PLANILHA REFERÊNCIA'!B19</f>
        <v>1.10</v>
      </c>
      <c r="B111" s="133">
        <f>'PLANILHA REFERÊNCIA'!A19</f>
        <v>72231</v>
      </c>
      <c r="C111" s="134" t="str">
        <f>'PLANILHA REFERÊNCIA'!C19</f>
        <v>Retirada de telhas onduladas</v>
      </c>
      <c r="D111" s="134"/>
      <c r="E111" s="133" t="str">
        <f>'PLANILHA REFERÊNCIA'!D19</f>
        <v>m²</v>
      </c>
      <c r="F111" s="134"/>
      <c r="G111" s="180"/>
      <c r="H111" s="135"/>
    </row>
    <row r="112" spans="1:8" ht="15">
      <c r="A112" s="143" t="str">
        <f>A111</f>
        <v>1.10</v>
      </c>
      <c r="B112" s="144"/>
      <c r="C112" s="144"/>
      <c r="D112" s="144" t="s">
        <v>5</v>
      </c>
      <c r="E112" s="145"/>
      <c r="F112" s="145"/>
      <c r="G112" s="176"/>
      <c r="H112" s="146">
        <f t="shared" ref="H112:H114" si="17">F112*G112</f>
        <v>0</v>
      </c>
    </row>
    <row r="113" spans="1:8" ht="15">
      <c r="A113" s="143" t="str">
        <f t="shared" ref="A113:A120" si="18">A112</f>
        <v>1.10</v>
      </c>
      <c r="B113" s="144"/>
      <c r="C113" s="144"/>
      <c r="D113" s="144" t="s">
        <v>7</v>
      </c>
      <c r="E113" s="145"/>
      <c r="F113" s="145"/>
      <c r="G113" s="176">
        <v>5.93</v>
      </c>
      <c r="H113" s="146">
        <f t="shared" si="17"/>
        <v>0</v>
      </c>
    </row>
    <row r="114" spans="1:8" ht="15">
      <c r="A114" s="143" t="str">
        <f t="shared" si="18"/>
        <v>1.10</v>
      </c>
      <c r="B114" s="163">
        <v>6111</v>
      </c>
      <c r="C114" s="163" t="s">
        <v>9</v>
      </c>
      <c r="D114" s="163" t="s">
        <v>7</v>
      </c>
      <c r="E114" s="164" t="s">
        <v>8</v>
      </c>
      <c r="F114" s="164">
        <v>0.35</v>
      </c>
      <c r="G114" s="176">
        <v>4.4000000000000004</v>
      </c>
      <c r="H114" s="146">
        <f t="shared" si="17"/>
        <v>1.54</v>
      </c>
    </row>
    <row r="115" spans="1:8">
      <c r="A115" s="143" t="str">
        <f t="shared" si="18"/>
        <v>1.10</v>
      </c>
      <c r="B115" s="147"/>
      <c r="C115" s="148"/>
      <c r="D115" s="148"/>
      <c r="E115" s="127" t="s">
        <v>143</v>
      </c>
      <c r="F115" s="127"/>
      <c r="G115" s="149"/>
      <c r="H115" s="150">
        <f>SUM(H112:H112)</f>
        <v>0</v>
      </c>
    </row>
    <row r="116" spans="1:8">
      <c r="A116" s="143" t="str">
        <f t="shared" si="18"/>
        <v>1.10</v>
      </c>
      <c r="B116" s="147"/>
      <c r="C116" s="148"/>
      <c r="D116" s="148"/>
      <c r="E116" s="127" t="s">
        <v>138</v>
      </c>
      <c r="F116" s="127"/>
      <c r="G116" s="149"/>
      <c r="H116" s="150">
        <f>SUM(H113:H114)</f>
        <v>1.54</v>
      </c>
    </row>
    <row r="117" spans="1:8">
      <c r="A117" s="143" t="str">
        <f t="shared" si="18"/>
        <v>1.10</v>
      </c>
      <c r="B117" s="147"/>
      <c r="C117" s="148"/>
      <c r="D117" s="148"/>
      <c r="E117" s="128" t="s">
        <v>139</v>
      </c>
      <c r="F117" s="127"/>
      <c r="G117" s="151">
        <v>0.87849999999999995</v>
      </c>
      <c r="H117" s="150">
        <f>G117*H116</f>
        <v>1.3528899999999999</v>
      </c>
    </row>
    <row r="118" spans="1:8">
      <c r="A118" s="143" t="str">
        <f t="shared" si="18"/>
        <v>1.10</v>
      </c>
      <c r="B118" s="147"/>
      <c r="C118" s="148"/>
      <c r="D118" s="148"/>
      <c r="E118" s="129" t="s">
        <v>140</v>
      </c>
      <c r="F118" s="152"/>
      <c r="G118" s="149"/>
      <c r="H118" s="153">
        <f>SUM(H115:H117)</f>
        <v>2.89289</v>
      </c>
    </row>
    <row r="119" spans="1:8">
      <c r="A119" s="143" t="str">
        <f t="shared" si="18"/>
        <v>1.10</v>
      </c>
      <c r="B119" s="147"/>
      <c r="C119" s="148"/>
      <c r="D119" s="148"/>
      <c r="E119" s="127" t="s">
        <v>141</v>
      </c>
      <c r="F119" s="127"/>
      <c r="G119" s="151">
        <v>0.2167</v>
      </c>
      <c r="H119" s="150">
        <f>G119*H118</f>
        <v>0.62688926300000003</v>
      </c>
    </row>
    <row r="120" spans="1:8" ht="13.5" thickBot="1">
      <c r="A120" s="143" t="str">
        <f t="shared" si="18"/>
        <v>1.10</v>
      </c>
      <c r="B120" s="147"/>
      <c r="C120" s="148"/>
      <c r="D120" s="148"/>
      <c r="E120" s="152" t="s">
        <v>142</v>
      </c>
      <c r="F120" s="152"/>
      <c r="G120" s="149"/>
      <c r="H120" s="153">
        <f>ROUND(SUM(H118:H119),2)</f>
        <v>3.52</v>
      </c>
    </row>
    <row r="121" spans="1:8">
      <c r="A121" s="132" t="str">
        <f>'PLANILHA REFERÊNCIA'!B20</f>
        <v>1.11</v>
      </c>
      <c r="B121" s="133" t="str">
        <f>'PLANILHA REFERÊNCIA'!A20</f>
        <v>COMP. 2.9</v>
      </c>
      <c r="C121" s="134" t="str">
        <f>'PLANILHA REFERÊNCIA'!C20</f>
        <v>Remocao de manta asfaltica impermeabilizante</v>
      </c>
      <c r="D121" s="134"/>
      <c r="E121" s="133" t="str">
        <f>'PLANILHA REFERÊNCIA'!D20</f>
        <v>m²</v>
      </c>
      <c r="F121" s="134"/>
      <c r="G121" s="180"/>
      <c r="H121" s="135"/>
    </row>
    <row r="122" spans="1:8" ht="15">
      <c r="A122" s="143" t="str">
        <f>A121</f>
        <v>1.11</v>
      </c>
      <c r="B122" s="144"/>
      <c r="C122" s="144"/>
      <c r="D122" s="144" t="s">
        <v>5</v>
      </c>
      <c r="E122" s="145"/>
      <c r="F122" s="145"/>
      <c r="G122" s="176"/>
      <c r="H122" s="146">
        <f t="shared" ref="H122:H124" si="19">F122*G122</f>
        <v>0</v>
      </c>
    </row>
    <row r="123" spans="1:8" ht="15">
      <c r="A123" s="143" t="str">
        <f t="shared" ref="A123:A130" si="20">A122</f>
        <v>1.11</v>
      </c>
      <c r="B123" s="144"/>
      <c r="C123" s="144"/>
      <c r="D123" s="144" t="s">
        <v>7</v>
      </c>
      <c r="E123" s="145"/>
      <c r="F123" s="145"/>
      <c r="G123" s="176">
        <v>5.93</v>
      </c>
      <c r="H123" s="146">
        <f t="shared" si="19"/>
        <v>0</v>
      </c>
    </row>
    <row r="124" spans="1:8" ht="15">
      <c r="A124" s="143" t="str">
        <f t="shared" si="20"/>
        <v>1.11</v>
      </c>
      <c r="B124" s="163">
        <v>6111</v>
      </c>
      <c r="C124" s="163" t="s">
        <v>9</v>
      </c>
      <c r="D124" s="163" t="s">
        <v>7</v>
      </c>
      <c r="E124" s="164" t="s">
        <v>8</v>
      </c>
      <c r="F124" s="164">
        <v>1.25</v>
      </c>
      <c r="G124" s="176">
        <v>4.4000000000000004</v>
      </c>
      <c r="H124" s="146">
        <f t="shared" si="19"/>
        <v>5.5</v>
      </c>
    </row>
    <row r="125" spans="1:8">
      <c r="A125" s="143" t="str">
        <f t="shared" si="20"/>
        <v>1.11</v>
      </c>
      <c r="B125" s="147"/>
      <c r="C125" s="148"/>
      <c r="D125" s="148"/>
      <c r="E125" s="127" t="s">
        <v>143</v>
      </c>
      <c r="F125" s="127"/>
      <c r="G125" s="149"/>
      <c r="H125" s="150">
        <f>SUM(H122:H122)</f>
        <v>0</v>
      </c>
    </row>
    <row r="126" spans="1:8">
      <c r="A126" s="143" t="str">
        <f t="shared" si="20"/>
        <v>1.11</v>
      </c>
      <c r="B126" s="147"/>
      <c r="C126" s="148"/>
      <c r="D126" s="148"/>
      <c r="E126" s="127" t="s">
        <v>138</v>
      </c>
      <c r="F126" s="127"/>
      <c r="G126" s="149"/>
      <c r="H126" s="150">
        <f>SUM(H123:H124)</f>
        <v>5.5</v>
      </c>
    </row>
    <row r="127" spans="1:8">
      <c r="A127" s="143" t="str">
        <f t="shared" si="20"/>
        <v>1.11</v>
      </c>
      <c r="B127" s="147"/>
      <c r="C127" s="148"/>
      <c r="D127" s="148"/>
      <c r="E127" s="128" t="s">
        <v>139</v>
      </c>
      <c r="F127" s="127"/>
      <c r="G127" s="151">
        <v>0.87849999999999995</v>
      </c>
      <c r="H127" s="150">
        <f>G127*H126</f>
        <v>4.8317499999999995</v>
      </c>
    </row>
    <row r="128" spans="1:8">
      <c r="A128" s="143" t="str">
        <f t="shared" si="20"/>
        <v>1.11</v>
      </c>
      <c r="B128" s="147"/>
      <c r="C128" s="148"/>
      <c r="D128" s="148"/>
      <c r="E128" s="129" t="s">
        <v>140</v>
      </c>
      <c r="F128" s="152"/>
      <c r="G128" s="149"/>
      <c r="H128" s="153">
        <f>SUM(H125:H127)</f>
        <v>10.33175</v>
      </c>
    </row>
    <row r="129" spans="1:8">
      <c r="A129" s="143" t="str">
        <f t="shared" si="20"/>
        <v>1.11</v>
      </c>
      <c r="B129" s="147"/>
      <c r="C129" s="148"/>
      <c r="D129" s="148"/>
      <c r="E129" s="127" t="s">
        <v>141</v>
      </c>
      <c r="F129" s="127"/>
      <c r="G129" s="151">
        <v>0.2167</v>
      </c>
      <c r="H129" s="150">
        <f>G129*H128</f>
        <v>2.238890225</v>
      </c>
    </row>
    <row r="130" spans="1:8" ht="13.5" thickBot="1">
      <c r="A130" s="143" t="str">
        <f t="shared" si="20"/>
        <v>1.11</v>
      </c>
      <c r="B130" s="147"/>
      <c r="C130" s="148"/>
      <c r="D130" s="148"/>
      <c r="E130" s="152" t="s">
        <v>142</v>
      </c>
      <c r="F130" s="152"/>
      <c r="G130" s="149"/>
      <c r="H130" s="153">
        <f>ROUND(SUM(H128:H129),2)</f>
        <v>12.57</v>
      </c>
    </row>
    <row r="131" spans="1:8">
      <c r="A131" s="132" t="str">
        <f>'PLANILHA REFERÊNCIA'!B21</f>
        <v>1.12</v>
      </c>
      <c r="B131" s="133" t="str">
        <f>'PLANILHA REFERÊNCIA'!A21</f>
        <v>COMP. 2.8</v>
      </c>
      <c r="C131" s="134" t="str">
        <f>'PLANILHA REFERÊNCIA'!C21</f>
        <v>Bota fora (container estacionário)</v>
      </c>
      <c r="D131" s="134"/>
      <c r="E131" s="133" t="str">
        <f>'PLANILHA REFERÊNCIA'!D21</f>
        <v>m3</v>
      </c>
      <c r="F131" s="134"/>
      <c r="G131" s="180"/>
      <c r="H131" s="135"/>
    </row>
    <row r="132" spans="1:8" s="117" customFormat="1" ht="15">
      <c r="A132" s="143" t="str">
        <f>A131</f>
        <v>1.12</v>
      </c>
      <c r="B132" s="119"/>
      <c r="C132" s="119" t="s">
        <v>347</v>
      </c>
      <c r="D132" s="144" t="s">
        <v>5</v>
      </c>
      <c r="E132" s="118" t="s">
        <v>10</v>
      </c>
      <c r="F132" s="118">
        <v>1</v>
      </c>
      <c r="G132" s="175">
        <v>25</v>
      </c>
      <c r="H132" s="146">
        <f t="shared" ref="H132:H135" si="21">F132*G132</f>
        <v>25</v>
      </c>
    </row>
    <row r="133" spans="1:8" s="117" customFormat="1" ht="15">
      <c r="A133" s="143" t="str">
        <f t="shared" ref="A133:A135" si="22">A132</f>
        <v>1.12</v>
      </c>
      <c r="B133" s="144"/>
      <c r="C133" s="144"/>
      <c r="D133" s="144" t="s">
        <v>5</v>
      </c>
      <c r="E133" s="145"/>
      <c r="F133" s="145"/>
      <c r="G133" s="176"/>
      <c r="H133" s="146">
        <f t="shared" si="21"/>
        <v>0</v>
      </c>
    </row>
    <row r="134" spans="1:8" s="117" customFormat="1" ht="15">
      <c r="A134" s="143" t="str">
        <f t="shared" si="22"/>
        <v>1.12</v>
      </c>
      <c r="B134" s="144"/>
      <c r="C134" s="144"/>
      <c r="D134" s="144" t="s">
        <v>7</v>
      </c>
      <c r="E134" s="145" t="s">
        <v>109</v>
      </c>
      <c r="F134" s="145"/>
      <c r="G134" s="176">
        <v>5.93</v>
      </c>
      <c r="H134" s="146">
        <f t="shared" si="21"/>
        <v>0</v>
      </c>
    </row>
    <row r="135" spans="1:8" s="117" customFormat="1" ht="15">
      <c r="A135" s="143" t="str">
        <f t="shared" si="22"/>
        <v>1.12</v>
      </c>
      <c r="B135" s="119">
        <v>6111</v>
      </c>
      <c r="C135" s="119" t="s">
        <v>9</v>
      </c>
      <c r="D135" s="144" t="s">
        <v>7</v>
      </c>
      <c r="E135" s="145" t="s">
        <v>109</v>
      </c>
      <c r="F135" s="145">
        <v>0.4</v>
      </c>
      <c r="G135" s="176">
        <v>4.4000000000000004</v>
      </c>
      <c r="H135" s="146">
        <f t="shared" si="21"/>
        <v>1.7600000000000002</v>
      </c>
    </row>
    <row r="136" spans="1:8" s="117" customFormat="1">
      <c r="A136" s="143" t="str">
        <f t="shared" ref="A136:A141" si="23">A135</f>
        <v>1.12</v>
      </c>
      <c r="B136" s="147"/>
      <c r="C136" s="148"/>
      <c r="D136" s="148"/>
      <c r="E136" s="127" t="s">
        <v>143</v>
      </c>
      <c r="F136" s="127"/>
      <c r="G136" s="149"/>
      <c r="H136" s="150">
        <f>SUM(H132:H133)</f>
        <v>25</v>
      </c>
    </row>
    <row r="137" spans="1:8" s="117" customFormat="1">
      <c r="A137" s="143" t="str">
        <f t="shared" si="23"/>
        <v>1.12</v>
      </c>
      <c r="B137" s="147"/>
      <c r="C137" s="148"/>
      <c r="D137" s="148"/>
      <c r="E137" s="127" t="s">
        <v>138</v>
      </c>
      <c r="F137" s="127"/>
      <c r="G137" s="149"/>
      <c r="H137" s="150">
        <f>SUM(H134:H135)</f>
        <v>1.7600000000000002</v>
      </c>
    </row>
    <row r="138" spans="1:8" s="117" customFormat="1">
      <c r="A138" s="143" t="str">
        <f t="shared" si="23"/>
        <v>1.12</v>
      </c>
      <c r="B138" s="147"/>
      <c r="C138" s="148"/>
      <c r="D138" s="148"/>
      <c r="E138" s="128" t="s">
        <v>139</v>
      </c>
      <c r="F138" s="127"/>
      <c r="G138" s="151">
        <v>0.87849999999999995</v>
      </c>
      <c r="H138" s="150">
        <f>G138*H137</f>
        <v>1.5461600000000002</v>
      </c>
    </row>
    <row r="139" spans="1:8" s="117" customFormat="1">
      <c r="A139" s="143" t="str">
        <f t="shared" si="23"/>
        <v>1.12</v>
      </c>
      <c r="B139" s="147"/>
      <c r="C139" s="148"/>
      <c r="D139" s="148"/>
      <c r="E139" s="129" t="s">
        <v>140</v>
      </c>
      <c r="F139" s="152"/>
      <c r="G139" s="149"/>
      <c r="H139" s="153">
        <f>SUM(H136:H138)</f>
        <v>28.306160000000002</v>
      </c>
    </row>
    <row r="140" spans="1:8" s="117" customFormat="1">
      <c r="A140" s="143" t="str">
        <f t="shared" si="23"/>
        <v>1.12</v>
      </c>
      <c r="B140" s="147"/>
      <c r="C140" s="148"/>
      <c r="D140" s="148"/>
      <c r="E140" s="127" t="s">
        <v>141</v>
      </c>
      <c r="F140" s="127"/>
      <c r="G140" s="151">
        <v>0.2167</v>
      </c>
      <c r="H140" s="150">
        <f>G140*H139</f>
        <v>6.1339448720000007</v>
      </c>
    </row>
    <row r="141" spans="1:8" s="117" customFormat="1" ht="13.5" thickBot="1">
      <c r="A141" s="143" t="str">
        <f t="shared" si="23"/>
        <v>1.12</v>
      </c>
      <c r="B141" s="147"/>
      <c r="C141" s="148"/>
      <c r="D141" s="148"/>
      <c r="E141" s="152" t="s">
        <v>142</v>
      </c>
      <c r="F141" s="152"/>
      <c r="G141" s="149"/>
      <c r="H141" s="153">
        <f>ROUND(SUM(H139:H140),2)</f>
        <v>34.44</v>
      </c>
    </row>
    <row r="142" spans="1:8" ht="22.5">
      <c r="A142" s="132" t="str">
        <f>'PLANILHA REFERÊNCIA'!B22</f>
        <v>1.13</v>
      </c>
      <c r="B142" s="133" t="str">
        <f>'PLANILHA REFERÊNCIA'!A22</f>
        <v>73982/001</v>
      </c>
      <c r="C142" s="134" t="str">
        <f>'PLANILHA REFERÊNCIA'!C22</f>
        <v>Fornecimento e instalação de Alvenaria em tijolo ceramico furado 10x20x20cm, 1/2 vez, assentado em argamassa traco 1:2:8 (cimento, cal e areia), juntas 12mm</v>
      </c>
      <c r="D142" s="134"/>
      <c r="E142" s="133" t="str">
        <f>'PLANILHA REFERÊNCIA'!D22</f>
        <v>m²</v>
      </c>
      <c r="F142" s="134"/>
      <c r="G142" s="180"/>
      <c r="H142" s="135"/>
    </row>
    <row r="143" spans="1:8" ht="15">
      <c r="A143" s="143" t="str">
        <f>A142</f>
        <v>1.13</v>
      </c>
      <c r="B143" s="124">
        <v>88631</v>
      </c>
      <c r="C143" s="124" t="s">
        <v>348</v>
      </c>
      <c r="D143" s="144" t="s">
        <v>5</v>
      </c>
      <c r="E143" s="125" t="s">
        <v>346</v>
      </c>
      <c r="F143" s="125">
        <v>0.01</v>
      </c>
      <c r="G143" s="181">
        <v>299.05</v>
      </c>
      <c r="H143" s="146">
        <f t="shared" ref="H143:H147" si="24">F143*G143</f>
        <v>2.9905000000000004</v>
      </c>
    </row>
    <row r="144" spans="1:8" ht="15">
      <c r="A144" s="143" t="str">
        <f t="shared" ref="A144:A153" si="25">A143</f>
        <v>1.13</v>
      </c>
      <c r="B144" s="124">
        <v>7271</v>
      </c>
      <c r="C144" s="124" t="s">
        <v>349</v>
      </c>
      <c r="D144" s="144" t="s">
        <v>5</v>
      </c>
      <c r="E144" s="125" t="s">
        <v>3</v>
      </c>
      <c r="F144" s="125">
        <v>24</v>
      </c>
      <c r="G144" s="181">
        <v>0.4</v>
      </c>
      <c r="H144" s="146">
        <f t="shared" si="24"/>
        <v>9.6000000000000014</v>
      </c>
    </row>
    <row r="145" spans="1:8" ht="15">
      <c r="A145" s="143" t="str">
        <f t="shared" si="25"/>
        <v>1.13</v>
      </c>
      <c r="B145" s="144"/>
      <c r="C145" s="144"/>
      <c r="D145" s="144" t="s">
        <v>5</v>
      </c>
      <c r="E145" s="145"/>
      <c r="F145" s="145"/>
      <c r="G145" s="176"/>
      <c r="H145" s="146">
        <f t="shared" si="24"/>
        <v>0</v>
      </c>
    </row>
    <row r="146" spans="1:8" ht="15">
      <c r="A146" s="143" t="str">
        <f t="shared" si="25"/>
        <v>1.13</v>
      </c>
      <c r="B146" s="124">
        <v>4750</v>
      </c>
      <c r="C146" s="124" t="s">
        <v>13</v>
      </c>
      <c r="D146" s="124" t="s">
        <v>7</v>
      </c>
      <c r="E146" s="125" t="s">
        <v>8</v>
      </c>
      <c r="F146" s="125">
        <v>0.72099999999999997</v>
      </c>
      <c r="G146" s="181">
        <v>5.93</v>
      </c>
      <c r="H146" s="146">
        <f t="shared" si="24"/>
        <v>4.2755299999999998</v>
      </c>
    </row>
    <row r="147" spans="1:8" ht="15">
      <c r="A147" s="143" t="str">
        <f t="shared" si="25"/>
        <v>1.13</v>
      </c>
      <c r="B147" s="124">
        <v>6111</v>
      </c>
      <c r="C147" s="124" t="s">
        <v>9</v>
      </c>
      <c r="D147" s="124" t="s">
        <v>7</v>
      </c>
      <c r="E147" s="125" t="s">
        <v>8</v>
      </c>
      <c r="F147" s="125">
        <v>0.73</v>
      </c>
      <c r="G147" s="181">
        <v>4.4000000000000004</v>
      </c>
      <c r="H147" s="146">
        <f t="shared" si="24"/>
        <v>3.2120000000000002</v>
      </c>
    </row>
    <row r="148" spans="1:8">
      <c r="A148" s="143" t="str">
        <f t="shared" si="25"/>
        <v>1.13</v>
      </c>
      <c r="B148" s="147"/>
      <c r="C148" s="148"/>
      <c r="D148" s="148"/>
      <c r="E148" s="127" t="s">
        <v>143</v>
      </c>
      <c r="F148" s="127"/>
      <c r="G148" s="149"/>
      <c r="H148" s="150">
        <f>SUM(H143:H145)</f>
        <v>12.590500000000002</v>
      </c>
    </row>
    <row r="149" spans="1:8">
      <c r="A149" s="143" t="str">
        <f t="shared" si="25"/>
        <v>1.13</v>
      </c>
      <c r="B149" s="147"/>
      <c r="C149" s="148"/>
      <c r="D149" s="148"/>
      <c r="E149" s="127" t="s">
        <v>138</v>
      </c>
      <c r="F149" s="127"/>
      <c r="G149" s="149"/>
      <c r="H149" s="150">
        <f>SUM(H146:H147)</f>
        <v>7.4875299999999996</v>
      </c>
    </row>
    <row r="150" spans="1:8">
      <c r="A150" s="143" t="str">
        <f t="shared" si="25"/>
        <v>1.13</v>
      </c>
      <c r="B150" s="147"/>
      <c r="C150" s="148"/>
      <c r="D150" s="148"/>
      <c r="E150" s="128" t="s">
        <v>139</v>
      </c>
      <c r="F150" s="127"/>
      <c r="G150" s="151">
        <v>0.87849999999999995</v>
      </c>
      <c r="H150" s="150">
        <f>G150*H149</f>
        <v>6.577795104999999</v>
      </c>
    </row>
    <row r="151" spans="1:8">
      <c r="A151" s="143" t="str">
        <f t="shared" si="25"/>
        <v>1.13</v>
      </c>
      <c r="B151" s="147"/>
      <c r="C151" s="148"/>
      <c r="D151" s="148"/>
      <c r="E151" s="129" t="s">
        <v>140</v>
      </c>
      <c r="F151" s="152"/>
      <c r="G151" s="149"/>
      <c r="H151" s="153">
        <f>SUM(H148:H150)</f>
        <v>26.655825105000002</v>
      </c>
    </row>
    <row r="152" spans="1:8">
      <c r="A152" s="143" t="str">
        <f t="shared" si="25"/>
        <v>1.13</v>
      </c>
      <c r="B152" s="147"/>
      <c r="C152" s="148"/>
      <c r="D152" s="148"/>
      <c r="E152" s="127" t="s">
        <v>141</v>
      </c>
      <c r="F152" s="127"/>
      <c r="G152" s="151">
        <v>0.2167</v>
      </c>
      <c r="H152" s="150">
        <f>G152*H151</f>
        <v>5.7763173002535009</v>
      </c>
    </row>
    <row r="153" spans="1:8" ht="13.5" thickBot="1">
      <c r="A153" s="143" t="str">
        <f t="shared" si="25"/>
        <v>1.13</v>
      </c>
      <c r="B153" s="147"/>
      <c r="C153" s="148"/>
      <c r="D153" s="148"/>
      <c r="E153" s="152" t="s">
        <v>142</v>
      </c>
      <c r="F153" s="152"/>
      <c r="G153" s="149"/>
      <c r="H153" s="153">
        <f>ROUND(SUM(H151:H152),2)</f>
        <v>32.43</v>
      </c>
    </row>
    <row r="154" spans="1:8" ht="22.5">
      <c r="A154" s="132" t="str">
        <f>'PLANILHA REFERÊNCIA'!B23</f>
        <v>1.14</v>
      </c>
      <c r="B154" s="133" t="str">
        <f>'PLANILHA REFERÊNCIA'!A23</f>
        <v>73935/002</v>
      </c>
      <c r="C154" s="134" t="str">
        <f>'PLANILHA REFERÊNCIA'!C23</f>
        <v>Fornecimento e instalação de Alvenaria em tijolo ceramico furado 9x19x19cm, 1 vez (espessura 19 cm), assentado em argamassa traco 1:4 (cimento e areia media nao peneirada), preparo manual, junta 1 cm</v>
      </c>
      <c r="D154" s="134"/>
      <c r="E154" s="133" t="str">
        <f>'PLANILHA REFERÊNCIA'!D23</f>
        <v>m²</v>
      </c>
      <c r="F154" s="134"/>
      <c r="G154" s="180"/>
      <c r="H154" s="135"/>
    </row>
    <row r="155" spans="1:8" ht="15">
      <c r="A155" s="143" t="str">
        <f>A154</f>
        <v>1.14</v>
      </c>
      <c r="B155" s="124">
        <v>88631</v>
      </c>
      <c r="C155" s="124" t="s">
        <v>348</v>
      </c>
      <c r="D155" s="124" t="s">
        <v>5</v>
      </c>
      <c r="E155" s="125" t="s">
        <v>346</v>
      </c>
      <c r="F155" s="125">
        <v>1.38E-2</v>
      </c>
      <c r="G155" s="181">
        <v>299.05</v>
      </c>
      <c r="H155" s="146">
        <f t="shared" ref="H155:H159" si="26">F155*G155</f>
        <v>4.1268900000000004</v>
      </c>
    </row>
    <row r="156" spans="1:8" ht="15">
      <c r="A156" s="143" t="str">
        <f t="shared" ref="A156:A165" si="27">A155</f>
        <v>1.14</v>
      </c>
      <c r="B156" s="124">
        <v>7271</v>
      </c>
      <c r="C156" s="124" t="s">
        <v>350</v>
      </c>
      <c r="D156" s="124" t="s">
        <v>5</v>
      </c>
      <c r="E156" s="125" t="s">
        <v>3</v>
      </c>
      <c r="F156" s="125">
        <v>54</v>
      </c>
      <c r="G156" s="181">
        <v>0.4</v>
      </c>
      <c r="H156" s="146">
        <f t="shared" si="26"/>
        <v>21.6</v>
      </c>
    </row>
    <row r="157" spans="1:8" ht="15">
      <c r="A157" s="143" t="str">
        <f t="shared" si="27"/>
        <v>1.14</v>
      </c>
      <c r="B157" s="144"/>
      <c r="C157" s="144"/>
      <c r="D157" s="144" t="s">
        <v>5</v>
      </c>
      <c r="E157" s="145"/>
      <c r="F157" s="145"/>
      <c r="G157" s="176"/>
      <c r="H157" s="146">
        <f t="shared" si="26"/>
        <v>0</v>
      </c>
    </row>
    <row r="158" spans="1:8" ht="15">
      <c r="A158" s="143" t="str">
        <f t="shared" si="27"/>
        <v>1.14</v>
      </c>
      <c r="B158" s="124">
        <v>4750</v>
      </c>
      <c r="C158" s="124" t="s">
        <v>13</v>
      </c>
      <c r="D158" s="124" t="s">
        <v>7</v>
      </c>
      <c r="E158" s="125" t="s">
        <v>8</v>
      </c>
      <c r="F158" s="125">
        <v>0.79700000000000004</v>
      </c>
      <c r="G158" s="176">
        <v>5.93</v>
      </c>
      <c r="H158" s="146">
        <f t="shared" si="26"/>
        <v>4.72621</v>
      </c>
    </row>
    <row r="159" spans="1:8" ht="15">
      <c r="A159" s="143" t="str">
        <f t="shared" si="27"/>
        <v>1.14</v>
      </c>
      <c r="B159" s="124">
        <v>6111</v>
      </c>
      <c r="C159" s="124" t="s">
        <v>9</v>
      </c>
      <c r="D159" s="124" t="s">
        <v>7</v>
      </c>
      <c r="E159" s="125" t="s">
        <v>8</v>
      </c>
      <c r="F159" s="125">
        <v>0.65</v>
      </c>
      <c r="G159" s="176">
        <v>4.4000000000000004</v>
      </c>
      <c r="H159" s="146">
        <f t="shared" si="26"/>
        <v>2.8600000000000003</v>
      </c>
    </row>
    <row r="160" spans="1:8">
      <c r="A160" s="143" t="str">
        <f t="shared" si="27"/>
        <v>1.14</v>
      </c>
      <c r="B160" s="147"/>
      <c r="C160" s="148"/>
      <c r="D160" s="148"/>
      <c r="E160" s="127" t="s">
        <v>143</v>
      </c>
      <c r="F160" s="127"/>
      <c r="G160" s="149"/>
      <c r="H160" s="150">
        <f>SUM(H155:H157)</f>
        <v>25.726890000000001</v>
      </c>
    </row>
    <row r="161" spans="1:8">
      <c r="A161" s="143" t="str">
        <f t="shared" si="27"/>
        <v>1.14</v>
      </c>
      <c r="B161" s="147"/>
      <c r="C161" s="148"/>
      <c r="D161" s="148"/>
      <c r="E161" s="127" t="s">
        <v>138</v>
      </c>
      <c r="F161" s="127"/>
      <c r="G161" s="149"/>
      <c r="H161" s="150">
        <f>SUM(H158:H159)</f>
        <v>7.5862100000000003</v>
      </c>
    </row>
    <row r="162" spans="1:8">
      <c r="A162" s="143" t="str">
        <f t="shared" si="27"/>
        <v>1.14</v>
      </c>
      <c r="B162" s="147"/>
      <c r="C162" s="148"/>
      <c r="D162" s="148"/>
      <c r="E162" s="128" t="s">
        <v>139</v>
      </c>
      <c r="F162" s="127"/>
      <c r="G162" s="151">
        <v>0.87849999999999995</v>
      </c>
      <c r="H162" s="150">
        <f>G162*H161</f>
        <v>6.6644854850000002</v>
      </c>
    </row>
    <row r="163" spans="1:8">
      <c r="A163" s="143" t="str">
        <f t="shared" si="27"/>
        <v>1.14</v>
      </c>
      <c r="B163" s="147"/>
      <c r="C163" s="148"/>
      <c r="D163" s="148"/>
      <c r="E163" s="129" t="s">
        <v>140</v>
      </c>
      <c r="F163" s="152"/>
      <c r="G163" s="149"/>
      <c r="H163" s="153">
        <f>SUM(H160:H162)</f>
        <v>39.977585484999999</v>
      </c>
    </row>
    <row r="164" spans="1:8">
      <c r="A164" s="143" t="str">
        <f t="shared" si="27"/>
        <v>1.14</v>
      </c>
      <c r="B164" s="147"/>
      <c r="C164" s="148"/>
      <c r="D164" s="148"/>
      <c r="E164" s="127" t="s">
        <v>141</v>
      </c>
      <c r="F164" s="127"/>
      <c r="G164" s="151">
        <v>0.2167</v>
      </c>
      <c r="H164" s="150">
        <f>G164*H163</f>
        <v>8.6631427745994998</v>
      </c>
    </row>
    <row r="165" spans="1:8" ht="13.5" thickBot="1">
      <c r="A165" s="143" t="str">
        <f t="shared" si="27"/>
        <v>1.14</v>
      </c>
      <c r="B165" s="147"/>
      <c r="C165" s="148"/>
      <c r="D165" s="148"/>
      <c r="E165" s="152" t="s">
        <v>142</v>
      </c>
      <c r="F165" s="152"/>
      <c r="G165" s="149"/>
      <c r="H165" s="153">
        <f>ROUND(SUM(H163:H164),2)</f>
        <v>48.64</v>
      </c>
    </row>
    <row r="166" spans="1:8">
      <c r="A166" s="132" t="str">
        <f>'PLANILHA REFERÊNCIA'!B24</f>
        <v>1.15</v>
      </c>
      <c r="B166" s="133">
        <f>'PLANILHA REFERÊNCIA'!A24</f>
        <v>84022</v>
      </c>
      <c r="C166" s="134" t="str">
        <f>'PLANILHA REFERÊNCIA'!C24</f>
        <v>Fornecimento e instalação de Caibro de massaranduba aparelhada 3"x2"</v>
      </c>
      <c r="D166" s="134"/>
      <c r="E166" s="133" t="str">
        <f>'PLANILHA REFERÊNCIA'!D24</f>
        <v>m</v>
      </c>
      <c r="F166" s="134"/>
      <c r="G166" s="180"/>
      <c r="H166" s="135"/>
    </row>
    <row r="167" spans="1:8" ht="15">
      <c r="A167" s="143" t="str">
        <f>A166</f>
        <v>1.15</v>
      </c>
      <c r="B167" s="144">
        <v>20212</v>
      </c>
      <c r="C167" s="144" t="s">
        <v>406</v>
      </c>
      <c r="D167" s="144" t="s">
        <v>5</v>
      </c>
      <c r="E167" s="145" t="s">
        <v>12</v>
      </c>
      <c r="F167" s="145">
        <v>1</v>
      </c>
      <c r="G167" s="176">
        <v>8</v>
      </c>
      <c r="H167" s="146">
        <f t="shared" ref="H167:H171" si="28">F167*G167</f>
        <v>8</v>
      </c>
    </row>
    <row r="168" spans="1:8" ht="15">
      <c r="A168" s="143" t="str">
        <f t="shared" ref="A168:A177" si="29">A167</f>
        <v>1.15</v>
      </c>
      <c r="B168" s="144">
        <v>5061</v>
      </c>
      <c r="C168" s="144" t="s">
        <v>366</v>
      </c>
      <c r="D168" s="144" t="s">
        <v>5</v>
      </c>
      <c r="E168" s="145" t="s">
        <v>11</v>
      </c>
      <c r="F168" s="145">
        <v>0.1</v>
      </c>
      <c r="G168" s="176">
        <v>10</v>
      </c>
      <c r="H168" s="146">
        <f t="shared" si="28"/>
        <v>1</v>
      </c>
    </row>
    <row r="169" spans="1:8" ht="15">
      <c r="A169" s="143" t="str">
        <f t="shared" si="29"/>
        <v>1.15</v>
      </c>
      <c r="B169" s="144"/>
      <c r="C169" s="144"/>
      <c r="D169" s="144" t="s">
        <v>5</v>
      </c>
      <c r="E169" s="145"/>
      <c r="F169" s="145"/>
      <c r="G169" s="176"/>
      <c r="H169" s="146">
        <f t="shared" si="28"/>
        <v>0</v>
      </c>
    </row>
    <row r="170" spans="1:8" ht="15">
      <c r="A170" s="143" t="str">
        <f t="shared" si="29"/>
        <v>1.15</v>
      </c>
      <c r="B170" s="144">
        <v>1213</v>
      </c>
      <c r="C170" s="144" t="s">
        <v>363</v>
      </c>
      <c r="D170" s="144" t="s">
        <v>7</v>
      </c>
      <c r="E170" s="145" t="s">
        <v>109</v>
      </c>
      <c r="F170" s="145">
        <v>0.1</v>
      </c>
      <c r="G170" s="176">
        <v>5.93</v>
      </c>
      <c r="H170" s="146">
        <f t="shared" si="28"/>
        <v>0.59299999999999997</v>
      </c>
    </row>
    <row r="171" spans="1:8" ht="15">
      <c r="A171" s="143" t="str">
        <f t="shared" si="29"/>
        <v>1.15</v>
      </c>
      <c r="B171" s="144">
        <v>6117</v>
      </c>
      <c r="C171" s="144" t="s">
        <v>392</v>
      </c>
      <c r="D171" s="144" t="s">
        <v>7</v>
      </c>
      <c r="E171" s="145" t="s">
        <v>109</v>
      </c>
      <c r="F171" s="145">
        <v>0.1</v>
      </c>
      <c r="G171" s="176">
        <v>4.4000000000000004</v>
      </c>
      <c r="H171" s="146">
        <f t="shared" si="28"/>
        <v>0.44000000000000006</v>
      </c>
    </row>
    <row r="172" spans="1:8">
      <c r="A172" s="143" t="str">
        <f t="shared" si="29"/>
        <v>1.15</v>
      </c>
      <c r="B172" s="147"/>
      <c r="C172" s="148"/>
      <c r="D172" s="148"/>
      <c r="E172" s="127" t="s">
        <v>143</v>
      </c>
      <c r="F172" s="127"/>
      <c r="G172" s="149"/>
      <c r="H172" s="150">
        <f>SUM(H167:H169)</f>
        <v>9</v>
      </c>
    </row>
    <row r="173" spans="1:8">
      <c r="A173" s="143" t="str">
        <f t="shared" si="29"/>
        <v>1.15</v>
      </c>
      <c r="B173" s="147"/>
      <c r="C173" s="148"/>
      <c r="D173" s="148"/>
      <c r="E173" s="127" t="s">
        <v>138</v>
      </c>
      <c r="F173" s="127"/>
      <c r="G173" s="149"/>
      <c r="H173" s="150">
        <f>SUM(H170:H171)</f>
        <v>1.0329999999999999</v>
      </c>
    </row>
    <row r="174" spans="1:8">
      <c r="A174" s="143" t="str">
        <f t="shared" si="29"/>
        <v>1.15</v>
      </c>
      <c r="B174" s="147"/>
      <c r="C174" s="148"/>
      <c r="D174" s="148"/>
      <c r="E174" s="128" t="s">
        <v>139</v>
      </c>
      <c r="F174" s="127"/>
      <c r="G174" s="151">
        <v>0.87849999999999995</v>
      </c>
      <c r="H174" s="150">
        <f>G174*H173</f>
        <v>0.90749049999999987</v>
      </c>
    </row>
    <row r="175" spans="1:8">
      <c r="A175" s="143" t="str">
        <f t="shared" si="29"/>
        <v>1.15</v>
      </c>
      <c r="B175" s="147"/>
      <c r="C175" s="148"/>
      <c r="D175" s="148"/>
      <c r="E175" s="129" t="s">
        <v>140</v>
      </c>
      <c r="F175" s="152"/>
      <c r="G175" s="149"/>
      <c r="H175" s="153">
        <f>SUM(H172:H174)</f>
        <v>10.940490499999999</v>
      </c>
    </row>
    <row r="176" spans="1:8">
      <c r="A176" s="143" t="str">
        <f t="shared" si="29"/>
        <v>1.15</v>
      </c>
      <c r="B176" s="147"/>
      <c r="C176" s="148"/>
      <c r="D176" s="148"/>
      <c r="E176" s="127" t="s">
        <v>141</v>
      </c>
      <c r="F176" s="127"/>
      <c r="G176" s="151">
        <v>0.2167</v>
      </c>
      <c r="H176" s="150">
        <f>G176*H175</f>
        <v>2.3708042913499998</v>
      </c>
    </row>
    <row r="177" spans="1:8" ht="13.5" thickBot="1">
      <c r="A177" s="143" t="str">
        <f t="shared" si="29"/>
        <v>1.15</v>
      </c>
      <c r="B177" s="147"/>
      <c r="C177" s="148"/>
      <c r="D177" s="148"/>
      <c r="E177" s="152" t="s">
        <v>142</v>
      </c>
      <c r="F177" s="152"/>
      <c r="G177" s="149"/>
      <c r="H177" s="153">
        <f>ROUND(SUM(H175:H176),2)</f>
        <v>13.31</v>
      </c>
    </row>
    <row r="178" spans="1:8" ht="22.5">
      <c r="A178" s="132" t="str">
        <f>'PLANILHA REFERÊNCIA'!B25</f>
        <v>1.16</v>
      </c>
      <c r="B178" s="133">
        <f>'PLANILHA REFERÊNCIA'!A25</f>
        <v>84044</v>
      </c>
      <c r="C178" s="134" t="str">
        <f>'PLANILHA REFERÊNCIA'!C25</f>
        <v xml:space="preserve">Fornecimento e instalação de Calha de beiral, semicircular de pvc, diametro 125 mm, incluindo cabeceiras, emendas, bocais, suportes e vedacoes, excluindo condutores </v>
      </c>
      <c r="D178" s="134"/>
      <c r="E178" s="133" t="str">
        <f>'PLANILHA REFERÊNCIA'!D25</f>
        <v>m</v>
      </c>
      <c r="F178" s="134"/>
      <c r="G178" s="180"/>
      <c r="H178" s="135"/>
    </row>
    <row r="179" spans="1:8" ht="15">
      <c r="A179" s="143" t="str">
        <f>A178</f>
        <v>1.16</v>
      </c>
      <c r="B179" s="163">
        <v>11054</v>
      </c>
      <c r="C179" s="163" t="s">
        <v>407</v>
      </c>
      <c r="D179" s="163" t="s">
        <v>5</v>
      </c>
      <c r="E179" s="164" t="s">
        <v>3</v>
      </c>
      <c r="F179" s="164">
        <v>3</v>
      </c>
      <c r="G179" s="165">
        <v>0.02</v>
      </c>
      <c r="H179" s="146">
        <f t="shared" ref="H179:H188" si="30">F179*G179</f>
        <v>0.06</v>
      </c>
    </row>
    <row r="180" spans="1:8" ht="15">
      <c r="A180" s="143" t="str">
        <f t="shared" ref="A180:A194" si="31">A179</f>
        <v>1.16</v>
      </c>
      <c r="B180" s="163">
        <v>12614</v>
      </c>
      <c r="C180" s="163" t="s">
        <v>408</v>
      </c>
      <c r="D180" s="163" t="s">
        <v>5</v>
      </c>
      <c r="E180" s="164" t="s">
        <v>3</v>
      </c>
      <c r="F180" s="164">
        <v>0.05</v>
      </c>
      <c r="G180" s="165">
        <v>16.420000000000002</v>
      </c>
      <c r="H180" s="146">
        <f t="shared" si="30"/>
        <v>0.82100000000000017</v>
      </c>
    </row>
    <row r="181" spans="1:8" ht="15">
      <c r="A181" s="143" t="str">
        <f t="shared" si="31"/>
        <v>1.16</v>
      </c>
      <c r="B181" s="163">
        <v>12616</v>
      </c>
      <c r="C181" s="163" t="s">
        <v>409</v>
      </c>
      <c r="D181" s="163" t="s">
        <v>5</v>
      </c>
      <c r="E181" s="164" t="s">
        <v>3</v>
      </c>
      <c r="F181" s="164">
        <v>0.11</v>
      </c>
      <c r="G181" s="165">
        <v>4.87</v>
      </c>
      <c r="H181" s="146">
        <f t="shared" si="30"/>
        <v>0.53570000000000007</v>
      </c>
    </row>
    <row r="182" spans="1:8" ht="15">
      <c r="A182" s="143" t="str">
        <f t="shared" si="31"/>
        <v>1.16</v>
      </c>
      <c r="B182" s="163">
        <v>12617</v>
      </c>
      <c r="C182" s="163" t="s">
        <v>410</v>
      </c>
      <c r="D182" s="163" t="s">
        <v>5</v>
      </c>
      <c r="E182" s="164" t="s">
        <v>3</v>
      </c>
      <c r="F182" s="164">
        <v>0.11</v>
      </c>
      <c r="G182" s="165">
        <v>4.87</v>
      </c>
      <c r="H182" s="146">
        <f t="shared" si="30"/>
        <v>0.53570000000000007</v>
      </c>
    </row>
    <row r="183" spans="1:8" ht="15">
      <c r="A183" s="143" t="str">
        <f t="shared" si="31"/>
        <v>1.16</v>
      </c>
      <c r="B183" s="163">
        <v>12618</v>
      </c>
      <c r="C183" s="163" t="s">
        <v>411</v>
      </c>
      <c r="D183" s="163" t="s">
        <v>5</v>
      </c>
      <c r="E183" s="164" t="s">
        <v>3</v>
      </c>
      <c r="F183" s="164">
        <v>0.36</v>
      </c>
      <c r="G183" s="165">
        <v>39.18</v>
      </c>
      <c r="H183" s="146">
        <f t="shared" si="30"/>
        <v>14.104799999999999</v>
      </c>
    </row>
    <row r="184" spans="1:8" ht="15">
      <c r="A184" s="143" t="str">
        <f t="shared" si="31"/>
        <v>1.16</v>
      </c>
      <c r="B184" s="163">
        <v>12624</v>
      </c>
      <c r="C184" s="163" t="s">
        <v>412</v>
      </c>
      <c r="D184" s="163" t="s">
        <v>5</v>
      </c>
      <c r="E184" s="164" t="s">
        <v>3</v>
      </c>
      <c r="F184" s="164">
        <v>0.22</v>
      </c>
      <c r="G184" s="165">
        <v>9.8000000000000007</v>
      </c>
      <c r="H184" s="146">
        <f t="shared" si="30"/>
        <v>2.1560000000000001</v>
      </c>
    </row>
    <row r="185" spans="1:8" ht="15">
      <c r="A185" s="143" t="str">
        <f t="shared" si="31"/>
        <v>1.16</v>
      </c>
      <c r="B185" s="163">
        <v>12626</v>
      </c>
      <c r="C185" s="163" t="s">
        <v>413</v>
      </c>
      <c r="D185" s="163" t="s">
        <v>5</v>
      </c>
      <c r="E185" s="164" t="s">
        <v>3</v>
      </c>
      <c r="F185" s="164">
        <v>1.55</v>
      </c>
      <c r="G185" s="165">
        <v>13.46</v>
      </c>
      <c r="H185" s="146">
        <f t="shared" si="30"/>
        <v>20.863000000000003</v>
      </c>
    </row>
    <row r="186" spans="1:8" ht="15">
      <c r="A186" s="143" t="str">
        <f t="shared" si="31"/>
        <v>1.16</v>
      </c>
      <c r="B186" s="163">
        <v>12627</v>
      </c>
      <c r="C186" s="163" t="s">
        <v>414</v>
      </c>
      <c r="D186" s="163" t="s">
        <v>5</v>
      </c>
      <c r="E186" s="164" t="s">
        <v>3</v>
      </c>
      <c r="F186" s="164">
        <v>0.44</v>
      </c>
      <c r="G186" s="165">
        <v>0.38</v>
      </c>
      <c r="H186" s="146">
        <f t="shared" si="30"/>
        <v>0.16720000000000002</v>
      </c>
    </row>
    <row r="187" spans="1:8" ht="15">
      <c r="A187" s="143" t="str">
        <f t="shared" si="31"/>
        <v>1.16</v>
      </c>
      <c r="B187" s="163">
        <v>1213</v>
      </c>
      <c r="C187" s="163" t="s">
        <v>15</v>
      </c>
      <c r="D187" s="163" t="s">
        <v>7</v>
      </c>
      <c r="E187" s="164" t="s">
        <v>8</v>
      </c>
      <c r="F187" s="164">
        <v>0.44</v>
      </c>
      <c r="G187" s="176">
        <v>5.93</v>
      </c>
      <c r="H187" s="146">
        <f t="shared" si="30"/>
        <v>2.6092</v>
      </c>
    </row>
    <row r="188" spans="1:8" ht="15">
      <c r="A188" s="143" t="str">
        <f t="shared" si="31"/>
        <v>1.16</v>
      </c>
      <c r="B188" s="163">
        <v>6111</v>
      </c>
      <c r="C188" s="163" t="s">
        <v>9</v>
      </c>
      <c r="D188" s="163" t="s">
        <v>7</v>
      </c>
      <c r="E188" s="164" t="s">
        <v>8</v>
      </c>
      <c r="F188" s="164">
        <v>0.44</v>
      </c>
      <c r="G188" s="176">
        <v>4.4000000000000004</v>
      </c>
      <c r="H188" s="146">
        <f t="shared" si="30"/>
        <v>1.9360000000000002</v>
      </c>
    </row>
    <row r="189" spans="1:8">
      <c r="A189" s="143" t="str">
        <f t="shared" si="31"/>
        <v>1.16</v>
      </c>
      <c r="B189" s="147"/>
      <c r="C189" s="148"/>
      <c r="D189" s="148"/>
      <c r="E189" s="127" t="s">
        <v>143</v>
      </c>
      <c r="F189" s="127"/>
      <c r="G189" s="149"/>
      <c r="H189" s="150">
        <f>SUM(H179:H186)</f>
        <v>39.243400000000001</v>
      </c>
    </row>
    <row r="190" spans="1:8">
      <c r="A190" s="143" t="str">
        <f t="shared" si="31"/>
        <v>1.16</v>
      </c>
      <c r="B190" s="147"/>
      <c r="C190" s="148"/>
      <c r="D190" s="148"/>
      <c r="E190" s="127" t="s">
        <v>138</v>
      </c>
      <c r="F190" s="127"/>
      <c r="G190" s="149"/>
      <c r="H190" s="150">
        <f>SUM(H187:H188)</f>
        <v>4.5452000000000004</v>
      </c>
    </row>
    <row r="191" spans="1:8">
      <c r="A191" s="143" t="str">
        <f t="shared" si="31"/>
        <v>1.16</v>
      </c>
      <c r="B191" s="147"/>
      <c r="C191" s="148"/>
      <c r="D191" s="148"/>
      <c r="E191" s="128" t="s">
        <v>139</v>
      </c>
      <c r="F191" s="127"/>
      <c r="G191" s="151">
        <v>0.87849999999999995</v>
      </c>
      <c r="H191" s="150">
        <f>G191*H190</f>
        <v>3.9929581999999999</v>
      </c>
    </row>
    <row r="192" spans="1:8">
      <c r="A192" s="143" t="str">
        <f t="shared" si="31"/>
        <v>1.16</v>
      </c>
      <c r="B192" s="147"/>
      <c r="C192" s="148"/>
      <c r="D192" s="148"/>
      <c r="E192" s="129" t="s">
        <v>140</v>
      </c>
      <c r="F192" s="152"/>
      <c r="G192" s="149"/>
      <c r="H192" s="153">
        <f>SUM(H189:H191)</f>
        <v>47.781558199999999</v>
      </c>
    </row>
    <row r="193" spans="1:8">
      <c r="A193" s="143" t="str">
        <f t="shared" si="31"/>
        <v>1.16</v>
      </c>
      <c r="B193" s="147"/>
      <c r="C193" s="148"/>
      <c r="D193" s="148"/>
      <c r="E193" s="127" t="s">
        <v>141</v>
      </c>
      <c r="F193" s="127"/>
      <c r="G193" s="151">
        <v>0.2167</v>
      </c>
      <c r="H193" s="150">
        <f>G193*H192</f>
        <v>10.354263661939999</v>
      </c>
    </row>
    <row r="194" spans="1:8" ht="13.5" thickBot="1">
      <c r="A194" s="143" t="str">
        <f t="shared" si="31"/>
        <v>1.16</v>
      </c>
      <c r="B194" s="147"/>
      <c r="C194" s="148"/>
      <c r="D194" s="148"/>
      <c r="E194" s="152" t="s">
        <v>142</v>
      </c>
      <c r="F194" s="152"/>
      <c r="G194" s="149"/>
      <c r="H194" s="153">
        <f>ROUND(SUM(H192:H193),2)</f>
        <v>58.14</v>
      </c>
    </row>
    <row r="195" spans="1:8">
      <c r="A195" s="132" t="str">
        <f>'PLANILHA REFERÊNCIA'!B26</f>
        <v>1.17</v>
      </c>
      <c r="B195" s="133">
        <f>'PLANILHA REFERÊNCIA'!A26</f>
        <v>72105</v>
      </c>
      <c r="C195" s="134" t="str">
        <f>'PLANILHA REFERÊNCIA'!C26</f>
        <v>Fornecimento e instalação de Calha em chapa de aco galvanizado numero 24, desenvolvimento de 100cm</v>
      </c>
      <c r="D195" s="134"/>
      <c r="E195" s="133" t="str">
        <f>'PLANILHA REFERÊNCIA'!D26</f>
        <v>m</v>
      </c>
      <c r="F195" s="134"/>
      <c r="G195" s="180"/>
      <c r="H195" s="135"/>
    </row>
    <row r="196" spans="1:8" ht="15">
      <c r="A196" s="143" t="str">
        <f>A195</f>
        <v>1.17</v>
      </c>
      <c r="B196" s="163">
        <v>40870</v>
      </c>
      <c r="C196" s="163" t="s">
        <v>54</v>
      </c>
      <c r="D196" s="163" t="s">
        <v>5</v>
      </c>
      <c r="E196" s="164" t="s">
        <v>12</v>
      </c>
      <c r="F196" s="164">
        <v>1.5</v>
      </c>
      <c r="G196" s="165">
        <v>28.12</v>
      </c>
      <c r="H196" s="146">
        <f t="shared" ref="H196:H201" si="32">F196*G196</f>
        <v>42.18</v>
      </c>
    </row>
    <row r="197" spans="1:8" ht="15">
      <c r="A197" s="143" t="str">
        <f t="shared" ref="A197:A207" si="33">A196</f>
        <v>1.17</v>
      </c>
      <c r="B197" s="163">
        <v>5061</v>
      </c>
      <c r="C197" s="163" t="s">
        <v>38</v>
      </c>
      <c r="D197" s="163" t="s">
        <v>5</v>
      </c>
      <c r="E197" s="164" t="s">
        <v>11</v>
      </c>
      <c r="F197" s="164">
        <v>0.3</v>
      </c>
      <c r="G197" s="165">
        <v>10</v>
      </c>
      <c r="H197" s="146">
        <f t="shared" si="32"/>
        <v>3</v>
      </c>
    </row>
    <row r="198" spans="1:8" ht="15">
      <c r="A198" s="143" t="str">
        <f t="shared" si="33"/>
        <v>1.17</v>
      </c>
      <c r="B198" s="163">
        <v>5104</v>
      </c>
      <c r="C198" s="163" t="s">
        <v>52</v>
      </c>
      <c r="D198" s="163" t="s">
        <v>5</v>
      </c>
      <c r="E198" s="164" t="s">
        <v>11</v>
      </c>
      <c r="F198" s="164">
        <v>0.08</v>
      </c>
      <c r="G198" s="165">
        <v>43.61</v>
      </c>
      <c r="H198" s="146">
        <f t="shared" si="32"/>
        <v>3.4887999999999999</v>
      </c>
    </row>
    <row r="199" spans="1:8" ht="15.75" customHeight="1">
      <c r="A199" s="143" t="str">
        <f t="shared" si="33"/>
        <v>1.17</v>
      </c>
      <c r="B199" s="163">
        <v>13388</v>
      </c>
      <c r="C199" s="163" t="s">
        <v>53</v>
      </c>
      <c r="D199" s="163" t="s">
        <v>5</v>
      </c>
      <c r="E199" s="164" t="s">
        <v>11</v>
      </c>
      <c r="F199" s="164">
        <v>0.1</v>
      </c>
      <c r="G199" s="165">
        <v>55.08</v>
      </c>
      <c r="H199" s="146">
        <f t="shared" si="32"/>
        <v>5.508</v>
      </c>
    </row>
    <row r="200" spans="1:8" ht="15">
      <c r="A200" s="143" t="str">
        <f t="shared" si="33"/>
        <v>1.17</v>
      </c>
      <c r="B200" s="163">
        <v>12869</v>
      </c>
      <c r="C200" s="163" t="s">
        <v>76</v>
      </c>
      <c r="D200" s="163" t="s">
        <v>7</v>
      </c>
      <c r="E200" s="164" t="s">
        <v>8</v>
      </c>
      <c r="F200" s="164">
        <v>0.7</v>
      </c>
      <c r="G200" s="176">
        <v>5.93</v>
      </c>
      <c r="H200" s="146">
        <f t="shared" si="32"/>
        <v>4.1509999999999998</v>
      </c>
    </row>
    <row r="201" spans="1:8" ht="15">
      <c r="A201" s="143" t="str">
        <f t="shared" si="33"/>
        <v>1.17</v>
      </c>
      <c r="B201" s="163">
        <v>6111</v>
      </c>
      <c r="C201" s="163" t="s">
        <v>9</v>
      </c>
      <c r="D201" s="163" t="s">
        <v>7</v>
      </c>
      <c r="E201" s="164" t="s">
        <v>8</v>
      </c>
      <c r="F201" s="164">
        <v>0.7</v>
      </c>
      <c r="G201" s="176">
        <v>4.4000000000000004</v>
      </c>
      <c r="H201" s="146">
        <f t="shared" si="32"/>
        <v>3.08</v>
      </c>
    </row>
    <row r="202" spans="1:8">
      <c r="A202" s="143" t="str">
        <f t="shared" si="33"/>
        <v>1.17</v>
      </c>
      <c r="B202" s="147"/>
      <c r="C202" s="148"/>
      <c r="D202" s="148"/>
      <c r="E202" s="127" t="s">
        <v>143</v>
      </c>
      <c r="F202" s="127"/>
      <c r="G202" s="149"/>
      <c r="H202" s="150">
        <f>SUM(H196:H199)</f>
        <v>54.1768</v>
      </c>
    </row>
    <row r="203" spans="1:8">
      <c r="A203" s="143" t="str">
        <f t="shared" si="33"/>
        <v>1.17</v>
      </c>
      <c r="B203" s="147"/>
      <c r="C203" s="148"/>
      <c r="D203" s="148"/>
      <c r="E203" s="127" t="s">
        <v>138</v>
      </c>
      <c r="F203" s="127"/>
      <c r="G203" s="149"/>
      <c r="H203" s="150">
        <f>SUM(H200:H201)</f>
        <v>7.2309999999999999</v>
      </c>
    </row>
    <row r="204" spans="1:8">
      <c r="A204" s="143" t="str">
        <f t="shared" si="33"/>
        <v>1.17</v>
      </c>
      <c r="B204" s="147"/>
      <c r="C204" s="148"/>
      <c r="D204" s="148"/>
      <c r="E204" s="128" t="s">
        <v>139</v>
      </c>
      <c r="F204" s="127"/>
      <c r="G204" s="151">
        <v>0.87849999999999995</v>
      </c>
      <c r="H204" s="150">
        <f>G204*H203</f>
        <v>6.3524334999999992</v>
      </c>
    </row>
    <row r="205" spans="1:8">
      <c r="A205" s="143" t="str">
        <f t="shared" si="33"/>
        <v>1.17</v>
      </c>
      <c r="B205" s="147"/>
      <c r="C205" s="148"/>
      <c r="D205" s="148"/>
      <c r="E205" s="129" t="s">
        <v>140</v>
      </c>
      <c r="F205" s="152"/>
      <c r="G205" s="149"/>
      <c r="H205" s="153">
        <f>SUM(H202:H204)</f>
        <v>67.760233499999998</v>
      </c>
    </row>
    <row r="206" spans="1:8">
      <c r="A206" s="143" t="str">
        <f t="shared" si="33"/>
        <v>1.17</v>
      </c>
      <c r="B206" s="147"/>
      <c r="C206" s="148"/>
      <c r="D206" s="148"/>
      <c r="E206" s="127" t="s">
        <v>141</v>
      </c>
      <c r="F206" s="127"/>
      <c r="G206" s="151">
        <v>0.2167</v>
      </c>
      <c r="H206" s="150">
        <f>G206*H205</f>
        <v>14.68364259945</v>
      </c>
    </row>
    <row r="207" spans="1:8" ht="13.5" thickBot="1">
      <c r="A207" s="143" t="str">
        <f t="shared" si="33"/>
        <v>1.17</v>
      </c>
      <c r="B207" s="147"/>
      <c r="C207" s="148"/>
      <c r="D207" s="148"/>
      <c r="E207" s="152" t="s">
        <v>142</v>
      </c>
      <c r="F207" s="152"/>
      <c r="G207" s="149"/>
      <c r="H207" s="153">
        <f>ROUND(SUM(H205:H206),2)</f>
        <v>82.44</v>
      </c>
    </row>
    <row r="208" spans="1:8">
      <c r="A208" s="132" t="str">
        <f>'PLANILHA REFERÊNCIA'!B27</f>
        <v>1.18</v>
      </c>
      <c r="B208" s="133">
        <f>'PLANILHA REFERÊNCIA'!A27</f>
        <v>84033</v>
      </c>
      <c r="C208" s="134" t="str">
        <f>'PLANILHA REFERÊNCIA'!C27</f>
        <v>Fornecimento e instalação de Cobertura com telha colonial, excluindo madeiramento</v>
      </c>
      <c r="D208" s="134"/>
      <c r="E208" s="133" t="str">
        <f>'PLANILHA REFERÊNCIA'!D27</f>
        <v>m²</v>
      </c>
      <c r="F208" s="134"/>
      <c r="G208" s="180"/>
      <c r="H208" s="135"/>
    </row>
    <row r="209" spans="1:8" ht="15">
      <c r="A209" s="143" t="str">
        <f>A208</f>
        <v>1.18</v>
      </c>
      <c r="B209" s="163">
        <v>7176</v>
      </c>
      <c r="C209" s="163" t="s">
        <v>95</v>
      </c>
      <c r="D209" s="163" t="s">
        <v>5</v>
      </c>
      <c r="E209" s="164" t="s">
        <v>3</v>
      </c>
      <c r="F209" s="164">
        <v>28</v>
      </c>
      <c r="G209" s="165">
        <v>0.5</v>
      </c>
      <c r="H209" s="146">
        <f t="shared" ref="H209:H212" si="34">F209*G209</f>
        <v>14</v>
      </c>
    </row>
    <row r="210" spans="1:8" ht="15">
      <c r="A210" s="143" t="str">
        <f t="shared" ref="A210:A218" si="35">A209</f>
        <v>1.18</v>
      </c>
      <c r="B210" s="144"/>
      <c r="C210" s="144"/>
      <c r="D210" s="144" t="s">
        <v>5</v>
      </c>
      <c r="E210" s="145"/>
      <c r="F210" s="145"/>
      <c r="G210" s="176"/>
      <c r="H210" s="146">
        <f t="shared" si="34"/>
        <v>0</v>
      </c>
    </row>
    <row r="211" spans="1:8" ht="15">
      <c r="A211" s="143" t="str">
        <f t="shared" si="35"/>
        <v>1.18</v>
      </c>
      <c r="B211" s="163">
        <v>12869</v>
      </c>
      <c r="C211" s="163" t="s">
        <v>76</v>
      </c>
      <c r="D211" s="163" t="s">
        <v>7</v>
      </c>
      <c r="E211" s="164" t="s">
        <v>8</v>
      </c>
      <c r="F211" s="164">
        <v>0.25</v>
      </c>
      <c r="G211" s="176">
        <v>5.93</v>
      </c>
      <c r="H211" s="146">
        <f t="shared" si="34"/>
        <v>1.4824999999999999</v>
      </c>
    </row>
    <row r="212" spans="1:8" ht="15">
      <c r="A212" s="143" t="str">
        <f t="shared" si="35"/>
        <v>1.18</v>
      </c>
      <c r="B212" s="163">
        <v>6111</v>
      </c>
      <c r="C212" s="163" t="s">
        <v>9</v>
      </c>
      <c r="D212" s="163" t="s">
        <v>7</v>
      </c>
      <c r="E212" s="164" t="s">
        <v>8</v>
      </c>
      <c r="F212" s="164">
        <v>0.25</v>
      </c>
      <c r="G212" s="176">
        <v>4.4000000000000004</v>
      </c>
      <c r="H212" s="146">
        <f t="shared" si="34"/>
        <v>1.1000000000000001</v>
      </c>
    </row>
    <row r="213" spans="1:8">
      <c r="A213" s="143" t="str">
        <f t="shared" si="35"/>
        <v>1.18</v>
      </c>
      <c r="B213" s="147"/>
      <c r="C213" s="148"/>
      <c r="D213" s="148"/>
      <c r="E213" s="127" t="s">
        <v>143</v>
      </c>
      <c r="F213" s="127"/>
      <c r="G213" s="149"/>
      <c r="H213" s="150">
        <f>SUM(H209:H210)</f>
        <v>14</v>
      </c>
    </row>
    <row r="214" spans="1:8">
      <c r="A214" s="143" t="str">
        <f t="shared" si="35"/>
        <v>1.18</v>
      </c>
      <c r="B214" s="147"/>
      <c r="C214" s="148"/>
      <c r="D214" s="148"/>
      <c r="E214" s="127" t="s">
        <v>138</v>
      </c>
      <c r="F214" s="127"/>
      <c r="G214" s="149"/>
      <c r="H214" s="150">
        <f>SUM(H211:H212)</f>
        <v>2.5825</v>
      </c>
    </row>
    <row r="215" spans="1:8">
      <c r="A215" s="143" t="str">
        <f t="shared" si="35"/>
        <v>1.18</v>
      </c>
      <c r="B215" s="147"/>
      <c r="C215" s="148"/>
      <c r="D215" s="148"/>
      <c r="E215" s="128" t="s">
        <v>139</v>
      </c>
      <c r="F215" s="127"/>
      <c r="G215" s="151">
        <v>0.87849999999999995</v>
      </c>
      <c r="H215" s="150">
        <f>G215*H214</f>
        <v>2.2687262499999998</v>
      </c>
    </row>
    <row r="216" spans="1:8">
      <c r="A216" s="143" t="str">
        <f t="shared" si="35"/>
        <v>1.18</v>
      </c>
      <c r="B216" s="147"/>
      <c r="C216" s="148"/>
      <c r="D216" s="148"/>
      <c r="E216" s="129" t="s">
        <v>140</v>
      </c>
      <c r="F216" s="152"/>
      <c r="G216" s="149"/>
      <c r="H216" s="153">
        <f>SUM(H213:H215)</f>
        <v>18.85122625</v>
      </c>
    </row>
    <row r="217" spans="1:8">
      <c r="A217" s="143" t="str">
        <f t="shared" si="35"/>
        <v>1.18</v>
      </c>
      <c r="B217" s="147"/>
      <c r="C217" s="148"/>
      <c r="D217" s="148"/>
      <c r="E217" s="127" t="s">
        <v>141</v>
      </c>
      <c r="F217" s="127"/>
      <c r="G217" s="151">
        <v>0.2167</v>
      </c>
      <c r="H217" s="150">
        <f>G217*H216</f>
        <v>4.0850607283749998</v>
      </c>
    </row>
    <row r="218" spans="1:8" ht="13.5" thickBot="1">
      <c r="A218" s="143" t="str">
        <f t="shared" si="35"/>
        <v>1.18</v>
      </c>
      <c r="B218" s="147"/>
      <c r="C218" s="148"/>
      <c r="D218" s="148"/>
      <c r="E218" s="152" t="s">
        <v>142</v>
      </c>
      <c r="F218" s="152"/>
      <c r="G218" s="149"/>
      <c r="H218" s="153">
        <f>ROUND(SUM(H216:H217),2)</f>
        <v>22.94</v>
      </c>
    </row>
    <row r="219" spans="1:8" ht="22.5">
      <c r="A219" s="132" t="str">
        <f>'PLANILHA REFERÊNCIA'!B28</f>
        <v>1.19</v>
      </c>
      <c r="B219" s="133">
        <f>'PLANILHA REFERÊNCIA'!A28</f>
        <v>73634</v>
      </c>
      <c r="C219" s="134" t="str">
        <f>'PLANILHA REFERÊNCIA'!C28</f>
        <v>Fornecimento e instalação de Cobertura com telha de fibrocimento estrutural largura útil 49cm ou 44cm, incluso acessórios de fixação e vedação, excluindo madeiramento</v>
      </c>
      <c r="D219" s="134"/>
      <c r="E219" s="133" t="str">
        <f>'PLANILHA REFERÊNCIA'!D28</f>
        <v>m²</v>
      </c>
      <c r="F219" s="134"/>
      <c r="G219" s="180"/>
      <c r="H219" s="135"/>
    </row>
    <row r="220" spans="1:8" ht="15">
      <c r="A220" s="143" t="str">
        <f>A219</f>
        <v>1.19</v>
      </c>
      <c r="B220" s="162">
        <v>142</v>
      </c>
      <c r="C220" s="162" t="s">
        <v>48</v>
      </c>
      <c r="D220" s="162" t="s">
        <v>5</v>
      </c>
      <c r="E220" s="126" t="s">
        <v>49</v>
      </c>
      <c r="F220" s="126">
        <v>3.2299999999999998E-3</v>
      </c>
      <c r="G220" s="182">
        <v>32.6</v>
      </c>
      <c r="H220" s="146">
        <f t="shared" ref="H220:H227" si="36">F220*G220</f>
        <v>0.105298</v>
      </c>
    </row>
    <row r="221" spans="1:8" ht="15">
      <c r="A221" s="143" t="str">
        <f t="shared" ref="A221:A233" si="37">A220</f>
        <v>1.19</v>
      </c>
      <c r="B221" s="163">
        <v>1607</v>
      </c>
      <c r="C221" s="163" t="s">
        <v>30</v>
      </c>
      <c r="D221" s="163" t="s">
        <v>5</v>
      </c>
      <c r="E221" s="164" t="s">
        <v>29</v>
      </c>
      <c r="F221" s="164">
        <v>0.64</v>
      </c>
      <c r="G221" s="165">
        <v>0.14000000000000001</v>
      </c>
      <c r="H221" s="146">
        <f t="shared" si="36"/>
        <v>8.9600000000000013E-2</v>
      </c>
    </row>
    <row r="222" spans="1:8" ht="15">
      <c r="A222" s="143" t="str">
        <f t="shared" si="37"/>
        <v>1.19</v>
      </c>
      <c r="B222" s="163">
        <v>4299</v>
      </c>
      <c r="C222" s="163" t="s">
        <v>69</v>
      </c>
      <c r="D222" s="163" t="s">
        <v>5</v>
      </c>
      <c r="E222" s="164" t="s">
        <v>3</v>
      </c>
      <c r="F222" s="164">
        <v>0.64</v>
      </c>
      <c r="G222" s="165">
        <v>0.75</v>
      </c>
      <c r="H222" s="146">
        <f t="shared" si="36"/>
        <v>0.48</v>
      </c>
    </row>
    <row r="223" spans="1:8" ht="15">
      <c r="A223" s="143" t="str">
        <f t="shared" si="37"/>
        <v>1.19</v>
      </c>
      <c r="B223" s="163">
        <v>4311</v>
      </c>
      <c r="C223" s="163" t="s">
        <v>70</v>
      </c>
      <c r="D223" s="163" t="s">
        <v>5</v>
      </c>
      <c r="E223" s="164" t="s">
        <v>3</v>
      </c>
      <c r="F223" s="164">
        <v>6.6699999999999995E-2</v>
      </c>
      <c r="G223" s="165">
        <v>1.19</v>
      </c>
      <c r="H223" s="146">
        <f t="shared" si="36"/>
        <v>7.9372999999999985E-2</v>
      </c>
    </row>
    <row r="224" spans="1:8" ht="15">
      <c r="A224" s="143" t="str">
        <f t="shared" si="37"/>
        <v>1.19</v>
      </c>
      <c r="B224" s="163">
        <v>7221</v>
      </c>
      <c r="C224" s="163" t="s">
        <v>71</v>
      </c>
      <c r="D224" s="163" t="s">
        <v>5</v>
      </c>
      <c r="E224" s="164" t="s">
        <v>14</v>
      </c>
      <c r="F224" s="164">
        <v>1</v>
      </c>
      <c r="G224" s="165">
        <v>29.58</v>
      </c>
      <c r="H224" s="146">
        <f t="shared" si="36"/>
        <v>29.58</v>
      </c>
    </row>
    <row r="225" spans="1:8" ht="15">
      <c r="A225" s="143" t="str">
        <f t="shared" si="37"/>
        <v>1.19</v>
      </c>
      <c r="B225" s="163">
        <v>11091</v>
      </c>
      <c r="C225" s="163" t="s">
        <v>72</v>
      </c>
      <c r="D225" s="163" t="s">
        <v>5</v>
      </c>
      <c r="E225" s="164" t="s">
        <v>3</v>
      </c>
      <c r="F225" s="164">
        <v>0.66669999999999996</v>
      </c>
      <c r="G225" s="165">
        <v>0.91</v>
      </c>
      <c r="H225" s="146">
        <f t="shared" si="36"/>
        <v>0.60669699999999993</v>
      </c>
    </row>
    <row r="226" spans="1:8" ht="15">
      <c r="A226" s="143" t="str">
        <f t="shared" si="37"/>
        <v>1.19</v>
      </c>
      <c r="B226" s="163">
        <v>12869</v>
      </c>
      <c r="C226" s="163" t="s">
        <v>76</v>
      </c>
      <c r="D226" s="163" t="s">
        <v>7</v>
      </c>
      <c r="E226" s="164" t="s">
        <v>8</v>
      </c>
      <c r="F226" s="164">
        <v>0.24</v>
      </c>
      <c r="G226" s="176">
        <v>5.93</v>
      </c>
      <c r="H226" s="146">
        <f t="shared" si="36"/>
        <v>1.4231999999999998</v>
      </c>
    </row>
    <row r="227" spans="1:8" ht="15">
      <c r="A227" s="143" t="str">
        <f t="shared" si="37"/>
        <v>1.19</v>
      </c>
      <c r="B227" s="163">
        <v>6111</v>
      </c>
      <c r="C227" s="163" t="s">
        <v>9</v>
      </c>
      <c r="D227" s="163" t="s">
        <v>7</v>
      </c>
      <c r="E227" s="164" t="s">
        <v>8</v>
      </c>
      <c r="F227" s="164">
        <v>0.72</v>
      </c>
      <c r="G227" s="176">
        <v>4.4000000000000004</v>
      </c>
      <c r="H227" s="146">
        <f t="shared" si="36"/>
        <v>3.1680000000000001</v>
      </c>
    </row>
    <row r="228" spans="1:8">
      <c r="A228" s="143" t="str">
        <f t="shared" si="37"/>
        <v>1.19</v>
      </c>
      <c r="B228" s="147"/>
      <c r="C228" s="148"/>
      <c r="D228" s="148"/>
      <c r="E228" s="127" t="s">
        <v>143</v>
      </c>
      <c r="F228" s="127"/>
      <c r="G228" s="149"/>
      <c r="H228" s="150">
        <f>SUM(H220:H225)</f>
        <v>30.940967999999998</v>
      </c>
    </row>
    <row r="229" spans="1:8">
      <c r="A229" s="143" t="str">
        <f t="shared" si="37"/>
        <v>1.19</v>
      </c>
      <c r="B229" s="147"/>
      <c r="C229" s="148"/>
      <c r="D229" s="148"/>
      <c r="E229" s="127" t="s">
        <v>138</v>
      </c>
      <c r="F229" s="127"/>
      <c r="G229" s="149"/>
      <c r="H229" s="150">
        <f>SUM(H226:H227)</f>
        <v>4.5911999999999997</v>
      </c>
    </row>
    <row r="230" spans="1:8">
      <c r="A230" s="143" t="str">
        <f t="shared" si="37"/>
        <v>1.19</v>
      </c>
      <c r="B230" s="147"/>
      <c r="C230" s="148"/>
      <c r="D230" s="148"/>
      <c r="E230" s="128" t="s">
        <v>139</v>
      </c>
      <c r="F230" s="127"/>
      <c r="G230" s="151">
        <v>0.87849999999999995</v>
      </c>
      <c r="H230" s="150">
        <f>G230*H229</f>
        <v>4.0333691999999992</v>
      </c>
    </row>
    <row r="231" spans="1:8">
      <c r="A231" s="143" t="str">
        <f t="shared" si="37"/>
        <v>1.19</v>
      </c>
      <c r="B231" s="147"/>
      <c r="C231" s="148"/>
      <c r="D231" s="148"/>
      <c r="E231" s="129" t="s">
        <v>140</v>
      </c>
      <c r="F231" s="152"/>
      <c r="G231" s="149"/>
      <c r="H231" s="153">
        <f>SUM(H228:H230)</f>
        <v>39.565537199999994</v>
      </c>
    </row>
    <row r="232" spans="1:8">
      <c r="A232" s="143" t="str">
        <f t="shared" si="37"/>
        <v>1.19</v>
      </c>
      <c r="B232" s="147"/>
      <c r="C232" s="148"/>
      <c r="D232" s="148"/>
      <c r="E232" s="127" t="s">
        <v>141</v>
      </c>
      <c r="F232" s="127"/>
      <c r="G232" s="151">
        <v>0.2167</v>
      </c>
      <c r="H232" s="150">
        <f>G232*H231</f>
        <v>8.5738519112399985</v>
      </c>
    </row>
    <row r="233" spans="1:8" ht="13.5" thickBot="1">
      <c r="A233" s="143" t="str">
        <f t="shared" si="37"/>
        <v>1.19</v>
      </c>
      <c r="B233" s="147"/>
      <c r="C233" s="148"/>
      <c r="D233" s="148"/>
      <c r="E233" s="152" t="s">
        <v>142</v>
      </c>
      <c r="F233" s="152"/>
      <c r="G233" s="149"/>
      <c r="H233" s="153">
        <f>ROUND(SUM(H231:H232),2)</f>
        <v>48.14</v>
      </c>
    </row>
    <row r="234" spans="1:8" ht="22.5">
      <c r="A234" s="132" t="str">
        <f>'PLANILHA REFERÊNCIA'!B29</f>
        <v>1.20</v>
      </c>
      <c r="B234" s="133">
        <f>'PLANILHA REFERÊNCIA'!A29</f>
        <v>84037</v>
      </c>
      <c r="C234" s="134" t="str">
        <f>'PLANILHA REFERÊNCIA'!C29</f>
        <v>Fornecimento e instalação de Cobertura com telha de fibrocimento ondulada, espessura 6 mm, inclusas juntas de dilatacao e acessorios de fixacao,excluindo madeiramento</v>
      </c>
      <c r="D234" s="134"/>
      <c r="E234" s="133" t="str">
        <f>'PLANILHA REFERÊNCIA'!D29</f>
        <v>m²</v>
      </c>
      <c r="F234" s="134"/>
      <c r="G234" s="180"/>
      <c r="H234" s="135"/>
    </row>
    <row r="235" spans="1:8" ht="15">
      <c r="A235" s="143" t="str">
        <f>A234</f>
        <v>1.20</v>
      </c>
      <c r="B235" s="163">
        <v>1607</v>
      </c>
      <c r="C235" s="163" t="s">
        <v>30</v>
      </c>
      <c r="D235" s="163" t="s">
        <v>5</v>
      </c>
      <c r="E235" s="164" t="s">
        <v>29</v>
      </c>
      <c r="F235" s="164">
        <v>2.0619999999999998</v>
      </c>
      <c r="G235" s="165">
        <v>0.14000000000000001</v>
      </c>
      <c r="H235" s="146">
        <f t="shared" ref="H235:H241" si="38">F235*G235</f>
        <v>0.28867999999999999</v>
      </c>
    </row>
    <row r="236" spans="1:8" ht="15">
      <c r="A236" s="143" t="str">
        <f t="shared" ref="A236:A247" si="39">A235</f>
        <v>1.20</v>
      </c>
      <c r="B236" s="163">
        <v>4299</v>
      </c>
      <c r="C236" s="163" t="s">
        <v>69</v>
      </c>
      <c r="D236" s="163" t="s">
        <v>5</v>
      </c>
      <c r="E236" s="164" t="s">
        <v>3</v>
      </c>
      <c r="F236" s="164">
        <v>1.42</v>
      </c>
      <c r="G236" s="165">
        <v>0.75</v>
      </c>
      <c r="H236" s="146">
        <f t="shared" si="38"/>
        <v>1.0649999999999999</v>
      </c>
    </row>
    <row r="237" spans="1:8" ht="15">
      <c r="A237" s="143" t="str">
        <f t="shared" si="39"/>
        <v>1.20</v>
      </c>
      <c r="B237" s="163">
        <v>4302</v>
      </c>
      <c r="C237" s="163" t="s">
        <v>102</v>
      </c>
      <c r="D237" s="163" t="s">
        <v>5</v>
      </c>
      <c r="E237" s="164" t="s">
        <v>3</v>
      </c>
      <c r="F237" s="164">
        <v>0.64200000000000002</v>
      </c>
      <c r="G237" s="165">
        <v>2.14</v>
      </c>
      <c r="H237" s="146">
        <f t="shared" si="38"/>
        <v>1.3738800000000002</v>
      </c>
    </row>
    <row r="238" spans="1:8" ht="15">
      <c r="A238" s="143" t="str">
        <f t="shared" si="39"/>
        <v>1.20</v>
      </c>
      <c r="B238" s="163">
        <v>6092</v>
      </c>
      <c r="C238" s="163" t="s">
        <v>40</v>
      </c>
      <c r="D238" s="163" t="s">
        <v>5</v>
      </c>
      <c r="E238" s="164" t="s">
        <v>11</v>
      </c>
      <c r="F238" s="164">
        <v>0.123</v>
      </c>
      <c r="G238" s="165">
        <v>27.86</v>
      </c>
      <c r="H238" s="146">
        <f t="shared" si="38"/>
        <v>3.4267799999999999</v>
      </c>
    </row>
    <row r="239" spans="1:8" ht="15">
      <c r="A239" s="143" t="str">
        <f t="shared" si="39"/>
        <v>1.20</v>
      </c>
      <c r="B239" s="163">
        <v>7194</v>
      </c>
      <c r="C239" s="163" t="s">
        <v>78</v>
      </c>
      <c r="D239" s="163" t="s">
        <v>5</v>
      </c>
      <c r="E239" s="164" t="s">
        <v>14</v>
      </c>
      <c r="F239" s="164">
        <v>1.1499999999999999</v>
      </c>
      <c r="G239" s="165">
        <v>25.02</v>
      </c>
      <c r="H239" s="146">
        <f t="shared" si="38"/>
        <v>28.772999999999996</v>
      </c>
    </row>
    <row r="240" spans="1:8" ht="15">
      <c r="A240" s="143" t="str">
        <f t="shared" si="39"/>
        <v>1.20</v>
      </c>
      <c r="B240" s="163">
        <v>12869</v>
      </c>
      <c r="C240" s="163" t="s">
        <v>76</v>
      </c>
      <c r="D240" s="163" t="s">
        <v>7</v>
      </c>
      <c r="E240" s="164" t="s">
        <v>8</v>
      </c>
      <c r="F240" s="164">
        <v>0.23</v>
      </c>
      <c r="G240" s="176">
        <v>5.93</v>
      </c>
      <c r="H240" s="146">
        <f t="shared" si="38"/>
        <v>1.3638999999999999</v>
      </c>
    </row>
    <row r="241" spans="1:8" ht="15">
      <c r="A241" s="143" t="str">
        <f t="shared" si="39"/>
        <v>1.20</v>
      </c>
      <c r="B241" s="163">
        <v>6111</v>
      </c>
      <c r="C241" s="163" t="s">
        <v>9</v>
      </c>
      <c r="D241" s="163" t="s">
        <v>7</v>
      </c>
      <c r="E241" s="164" t="s">
        <v>8</v>
      </c>
      <c r="F241" s="164">
        <v>0.23</v>
      </c>
      <c r="G241" s="176">
        <v>4.4000000000000004</v>
      </c>
      <c r="H241" s="146">
        <f t="shared" si="38"/>
        <v>1.0120000000000002</v>
      </c>
    </row>
    <row r="242" spans="1:8">
      <c r="A242" s="143" t="str">
        <f t="shared" si="39"/>
        <v>1.20</v>
      </c>
      <c r="B242" s="147"/>
      <c r="C242" s="148"/>
      <c r="D242" s="148"/>
      <c r="E242" s="127" t="s">
        <v>143</v>
      </c>
      <c r="F242" s="127"/>
      <c r="G242" s="149"/>
      <c r="H242" s="150">
        <f>SUM(H235:H239)</f>
        <v>34.927339999999994</v>
      </c>
    </row>
    <row r="243" spans="1:8">
      <c r="A243" s="143" t="str">
        <f t="shared" si="39"/>
        <v>1.20</v>
      </c>
      <c r="B243" s="147"/>
      <c r="C243" s="148"/>
      <c r="D243" s="148"/>
      <c r="E243" s="127" t="s">
        <v>138</v>
      </c>
      <c r="F243" s="127"/>
      <c r="G243" s="149"/>
      <c r="H243" s="150">
        <f>SUM(H240:H241)</f>
        <v>2.3759000000000001</v>
      </c>
    </row>
    <row r="244" spans="1:8">
      <c r="A244" s="143" t="str">
        <f t="shared" si="39"/>
        <v>1.20</v>
      </c>
      <c r="B244" s="147"/>
      <c r="C244" s="148"/>
      <c r="D244" s="148"/>
      <c r="E244" s="128" t="s">
        <v>139</v>
      </c>
      <c r="F244" s="127"/>
      <c r="G244" s="151">
        <v>0.87849999999999995</v>
      </c>
      <c r="H244" s="150">
        <f>G244*H243</f>
        <v>2.0872281500000001</v>
      </c>
    </row>
    <row r="245" spans="1:8">
      <c r="A245" s="143" t="str">
        <f t="shared" si="39"/>
        <v>1.20</v>
      </c>
      <c r="B245" s="147"/>
      <c r="C245" s="148"/>
      <c r="D245" s="148"/>
      <c r="E245" s="129" t="s">
        <v>140</v>
      </c>
      <c r="F245" s="152"/>
      <c r="G245" s="149"/>
      <c r="H245" s="153">
        <f>SUM(H242:H244)</f>
        <v>39.390468149999997</v>
      </c>
    </row>
    <row r="246" spans="1:8">
      <c r="A246" s="143" t="str">
        <f t="shared" si="39"/>
        <v>1.20</v>
      </c>
      <c r="B246" s="147"/>
      <c r="C246" s="148"/>
      <c r="D246" s="148"/>
      <c r="E246" s="127" t="s">
        <v>141</v>
      </c>
      <c r="F246" s="127"/>
      <c r="G246" s="151">
        <v>0.2167</v>
      </c>
      <c r="H246" s="150">
        <f>G246*H245</f>
        <v>8.5359144481050002</v>
      </c>
    </row>
    <row r="247" spans="1:8" ht="13.5" thickBot="1">
      <c r="A247" s="143" t="str">
        <f t="shared" si="39"/>
        <v>1.20</v>
      </c>
      <c r="B247" s="147"/>
      <c r="C247" s="148"/>
      <c r="D247" s="148"/>
      <c r="E247" s="152" t="s">
        <v>142</v>
      </c>
      <c r="F247" s="152"/>
      <c r="G247" s="149"/>
      <c r="H247" s="153">
        <f>ROUND(SUM(H245:H246),2)</f>
        <v>47.93</v>
      </c>
    </row>
    <row r="248" spans="1:8" ht="22.5">
      <c r="A248" s="132" t="str">
        <f>'PLANILHA REFERÊNCIA'!B30</f>
        <v>1.21</v>
      </c>
      <c r="B248" s="133">
        <f>'PLANILHA REFERÊNCIA'!A30</f>
        <v>84035</v>
      </c>
      <c r="C248" s="134" t="str">
        <f>'PLANILHA REFERÊNCIA'!C30</f>
        <v>Fornecimento e instalação de Cobertura com telha de fibrocimento ondulada, espessura 8 mm, incluindo acessorios, excluindo madeiramento</v>
      </c>
      <c r="D248" s="134"/>
      <c r="E248" s="133" t="str">
        <f>'PLANILHA REFERÊNCIA'!D30</f>
        <v>m²</v>
      </c>
      <c r="F248" s="134"/>
      <c r="G248" s="180"/>
      <c r="H248" s="135"/>
    </row>
    <row r="249" spans="1:8" ht="15">
      <c r="A249" s="143" t="str">
        <f>A248</f>
        <v>1.21</v>
      </c>
      <c r="B249" s="163">
        <v>1607</v>
      </c>
      <c r="C249" s="163" t="s">
        <v>30</v>
      </c>
      <c r="D249" s="163" t="s">
        <v>5</v>
      </c>
      <c r="E249" s="164" t="s">
        <v>29</v>
      </c>
      <c r="F249" s="164">
        <v>0.75</v>
      </c>
      <c r="G249" s="165">
        <v>0.14000000000000001</v>
      </c>
      <c r="H249" s="146">
        <f t="shared" ref="H249:H257" si="40">F249*G249</f>
        <v>0.10500000000000001</v>
      </c>
    </row>
    <row r="250" spans="1:8" ht="15">
      <c r="A250" s="143" t="str">
        <f t="shared" ref="A250:A263" si="41">A249</f>
        <v>1.21</v>
      </c>
      <c r="B250" s="163">
        <v>4312</v>
      </c>
      <c r="C250" s="163" t="s">
        <v>67</v>
      </c>
      <c r="D250" s="163" t="s">
        <v>5</v>
      </c>
      <c r="E250" s="164" t="s">
        <v>3</v>
      </c>
      <c r="F250" s="164">
        <v>0.25</v>
      </c>
      <c r="G250" s="165">
        <v>1.66</v>
      </c>
      <c r="H250" s="146">
        <f t="shared" si="40"/>
        <v>0.41499999999999998</v>
      </c>
    </row>
    <row r="251" spans="1:8" ht="15">
      <c r="A251" s="143" t="str">
        <f t="shared" si="41"/>
        <v>1.21</v>
      </c>
      <c r="B251" s="163">
        <v>4319</v>
      </c>
      <c r="C251" s="163" t="s">
        <v>415</v>
      </c>
      <c r="D251" s="163" t="s">
        <v>5</v>
      </c>
      <c r="E251" s="164" t="s">
        <v>3</v>
      </c>
      <c r="F251" s="164">
        <v>0.25</v>
      </c>
      <c r="G251" s="165">
        <v>0.96</v>
      </c>
      <c r="H251" s="146">
        <f t="shared" si="40"/>
        <v>0.24</v>
      </c>
    </row>
    <row r="252" spans="1:8" ht="15">
      <c r="A252" s="143" t="str">
        <f t="shared" si="41"/>
        <v>1.21</v>
      </c>
      <c r="B252" s="163">
        <v>4320</v>
      </c>
      <c r="C252" s="163" t="s">
        <v>416</v>
      </c>
      <c r="D252" s="163" t="s">
        <v>5</v>
      </c>
      <c r="E252" s="164" t="s">
        <v>3</v>
      </c>
      <c r="F252" s="164">
        <v>0.75</v>
      </c>
      <c r="G252" s="165">
        <v>1.89</v>
      </c>
      <c r="H252" s="146">
        <f t="shared" si="40"/>
        <v>1.4175</v>
      </c>
    </row>
    <row r="253" spans="1:8" ht="15">
      <c r="A253" s="143" t="str">
        <f t="shared" si="41"/>
        <v>1.21</v>
      </c>
      <c r="B253" s="163">
        <v>7202</v>
      </c>
      <c r="C253" s="163" t="s">
        <v>417</v>
      </c>
      <c r="D253" s="163" t="s">
        <v>5</v>
      </c>
      <c r="E253" s="164" t="s">
        <v>14</v>
      </c>
      <c r="F253" s="164">
        <v>1.0900000000000001</v>
      </c>
      <c r="G253" s="165">
        <v>51.21</v>
      </c>
      <c r="H253" s="146">
        <f t="shared" si="40"/>
        <v>55.818900000000006</v>
      </c>
    </row>
    <row r="254" spans="1:8" ht="15">
      <c r="A254" s="143" t="str">
        <f t="shared" si="41"/>
        <v>1.21</v>
      </c>
      <c r="B254" s="163">
        <v>7321</v>
      </c>
      <c r="C254" s="163" t="s">
        <v>55</v>
      </c>
      <c r="D254" s="163" t="s">
        <v>5</v>
      </c>
      <c r="E254" s="164" t="s">
        <v>49</v>
      </c>
      <c r="F254" s="164">
        <v>3.8E-3</v>
      </c>
      <c r="G254" s="165">
        <v>29.99</v>
      </c>
      <c r="H254" s="146">
        <f t="shared" si="40"/>
        <v>0.11396199999999999</v>
      </c>
    </row>
    <row r="255" spans="1:8" ht="15">
      <c r="A255" s="143" t="str">
        <f t="shared" si="41"/>
        <v>1.21</v>
      </c>
      <c r="B255" s="163">
        <v>11092</v>
      </c>
      <c r="C255" s="163" t="s">
        <v>68</v>
      </c>
      <c r="D255" s="163" t="s">
        <v>5</v>
      </c>
      <c r="E255" s="164" t="s">
        <v>3</v>
      </c>
      <c r="F255" s="164">
        <v>0.66669999999999996</v>
      </c>
      <c r="G255" s="165">
        <v>0.91</v>
      </c>
      <c r="H255" s="146">
        <f t="shared" si="40"/>
        <v>0.60669699999999993</v>
      </c>
    </row>
    <row r="256" spans="1:8" ht="15">
      <c r="A256" s="143" t="str">
        <f t="shared" si="41"/>
        <v>1.21</v>
      </c>
      <c r="B256" s="163">
        <v>12869</v>
      </c>
      <c r="C256" s="163" t="s">
        <v>76</v>
      </c>
      <c r="D256" s="163" t="s">
        <v>7</v>
      </c>
      <c r="E256" s="164" t="s">
        <v>8</v>
      </c>
      <c r="F256" s="164">
        <v>0.26</v>
      </c>
      <c r="G256" s="176">
        <v>5.93</v>
      </c>
      <c r="H256" s="146">
        <f t="shared" si="40"/>
        <v>1.5418000000000001</v>
      </c>
    </row>
    <row r="257" spans="1:8" ht="15">
      <c r="A257" s="143" t="str">
        <f t="shared" si="41"/>
        <v>1.21</v>
      </c>
      <c r="B257" s="163">
        <v>6111</v>
      </c>
      <c r="C257" s="163" t="s">
        <v>9</v>
      </c>
      <c r="D257" s="163" t="s">
        <v>7</v>
      </c>
      <c r="E257" s="164" t="s">
        <v>8</v>
      </c>
      <c r="F257" s="164">
        <v>0.26</v>
      </c>
      <c r="G257" s="176">
        <v>4.4000000000000004</v>
      </c>
      <c r="H257" s="146">
        <f t="shared" si="40"/>
        <v>1.1440000000000001</v>
      </c>
    </row>
    <row r="258" spans="1:8">
      <c r="A258" s="143" t="str">
        <f t="shared" si="41"/>
        <v>1.21</v>
      </c>
      <c r="B258" s="147"/>
      <c r="C258" s="148"/>
      <c r="D258" s="148"/>
      <c r="E258" s="127" t="s">
        <v>143</v>
      </c>
      <c r="F258" s="127"/>
      <c r="G258" s="149"/>
      <c r="H258" s="150">
        <f>SUM(H249:H255)</f>
        <v>58.717059000000006</v>
      </c>
    </row>
    <row r="259" spans="1:8">
      <c r="A259" s="143" t="str">
        <f t="shared" si="41"/>
        <v>1.21</v>
      </c>
      <c r="B259" s="147"/>
      <c r="C259" s="148"/>
      <c r="D259" s="148"/>
      <c r="E259" s="127" t="s">
        <v>138</v>
      </c>
      <c r="F259" s="127"/>
      <c r="G259" s="149"/>
      <c r="H259" s="150">
        <f>SUM(H256:H257)</f>
        <v>2.6858000000000004</v>
      </c>
    </row>
    <row r="260" spans="1:8">
      <c r="A260" s="143" t="str">
        <f t="shared" si="41"/>
        <v>1.21</v>
      </c>
      <c r="B260" s="147"/>
      <c r="C260" s="148"/>
      <c r="D260" s="148"/>
      <c r="E260" s="128" t="s">
        <v>139</v>
      </c>
      <c r="F260" s="127"/>
      <c r="G260" s="151">
        <v>0.87849999999999995</v>
      </c>
      <c r="H260" s="150">
        <f>G260*H259</f>
        <v>2.3594753000000002</v>
      </c>
    </row>
    <row r="261" spans="1:8">
      <c r="A261" s="143" t="str">
        <f t="shared" si="41"/>
        <v>1.21</v>
      </c>
      <c r="B261" s="147"/>
      <c r="C261" s="148"/>
      <c r="D261" s="148"/>
      <c r="E261" s="129" t="s">
        <v>140</v>
      </c>
      <c r="F261" s="152"/>
      <c r="G261" s="149"/>
      <c r="H261" s="153">
        <f>SUM(H258:H260)</f>
        <v>63.762334300000006</v>
      </c>
    </row>
    <row r="262" spans="1:8">
      <c r="A262" s="143" t="str">
        <f t="shared" si="41"/>
        <v>1.21</v>
      </c>
      <c r="B262" s="147"/>
      <c r="C262" s="148"/>
      <c r="D262" s="148"/>
      <c r="E262" s="127" t="s">
        <v>141</v>
      </c>
      <c r="F262" s="127"/>
      <c r="G262" s="151">
        <v>0.2167</v>
      </c>
      <c r="H262" s="150">
        <f>G262*H261</f>
        <v>13.817297842810001</v>
      </c>
    </row>
    <row r="263" spans="1:8" ht="13.5" thickBot="1">
      <c r="A263" s="143" t="str">
        <f t="shared" si="41"/>
        <v>1.21</v>
      </c>
      <c r="B263" s="147"/>
      <c r="C263" s="148"/>
      <c r="D263" s="148"/>
      <c r="E263" s="152" t="s">
        <v>142</v>
      </c>
      <c r="F263" s="152"/>
      <c r="G263" s="149"/>
      <c r="H263" s="153">
        <f>ROUND(SUM(H261:H262),2)</f>
        <v>77.58</v>
      </c>
    </row>
    <row r="264" spans="1:8">
      <c r="A264" s="132" t="str">
        <f>'PLANILHA REFERÊNCIA'!B31</f>
        <v>1.22</v>
      </c>
      <c r="B264" s="133">
        <f>'PLANILHA REFERÊNCIA'!A31</f>
        <v>84038</v>
      </c>
      <c r="C264" s="134" t="str">
        <f>'PLANILHA REFERÊNCIA'!C31</f>
        <v>Fornecimento e instalação de Cobertura com telha ondulada de aluminio, espessura de 5 mm</v>
      </c>
      <c r="D264" s="134"/>
      <c r="E264" s="133" t="str">
        <f>'PLANILHA REFERÊNCIA'!D31</f>
        <v>m²</v>
      </c>
      <c r="F264" s="134"/>
      <c r="G264" s="180"/>
      <c r="H264" s="135"/>
    </row>
    <row r="265" spans="1:8" ht="22.5">
      <c r="A265" s="143" t="str">
        <f>A264</f>
        <v>1.22</v>
      </c>
      <c r="B265" s="144">
        <v>11029</v>
      </c>
      <c r="C265" s="144" t="s">
        <v>360</v>
      </c>
      <c r="D265" s="144" t="s">
        <v>5</v>
      </c>
      <c r="E265" s="145" t="s">
        <v>29</v>
      </c>
      <c r="F265" s="145">
        <v>1</v>
      </c>
      <c r="G265" s="176">
        <v>1.05</v>
      </c>
      <c r="H265" s="155">
        <f t="shared" ref="H265:H269" si="42">F265*G265</f>
        <v>1.05</v>
      </c>
    </row>
    <row r="266" spans="1:8" ht="15">
      <c r="A266" s="143" t="str">
        <f t="shared" ref="A266:A275" si="43">A265</f>
        <v>1.22</v>
      </c>
      <c r="B266" s="144">
        <v>25007</v>
      </c>
      <c r="C266" s="144" t="s">
        <v>361</v>
      </c>
      <c r="D266" s="144" t="s">
        <v>5</v>
      </c>
      <c r="E266" s="145" t="s">
        <v>362</v>
      </c>
      <c r="F266" s="145">
        <v>1.1000000000000001</v>
      </c>
      <c r="G266" s="176">
        <v>22.95</v>
      </c>
      <c r="H266" s="146">
        <f t="shared" si="42"/>
        <v>25.245000000000001</v>
      </c>
    </row>
    <row r="267" spans="1:8" ht="15">
      <c r="A267" s="143" t="str">
        <f t="shared" si="43"/>
        <v>1.22</v>
      </c>
      <c r="B267" s="144"/>
      <c r="C267" s="144"/>
      <c r="D267" s="144" t="s">
        <v>5</v>
      </c>
      <c r="E267" s="145"/>
      <c r="F267" s="145"/>
      <c r="G267" s="176"/>
      <c r="H267" s="146">
        <f t="shared" si="42"/>
        <v>0</v>
      </c>
    </row>
    <row r="268" spans="1:8" ht="15">
      <c r="A268" s="143" t="str">
        <f t="shared" si="43"/>
        <v>1.22</v>
      </c>
      <c r="B268" s="144">
        <v>12869</v>
      </c>
      <c r="C268" s="144" t="s">
        <v>76</v>
      </c>
      <c r="D268" s="144" t="s">
        <v>7</v>
      </c>
      <c r="E268" s="145" t="s">
        <v>109</v>
      </c>
      <c r="F268" s="145">
        <v>0.5</v>
      </c>
      <c r="G268" s="176">
        <v>5.93</v>
      </c>
      <c r="H268" s="146">
        <f t="shared" si="42"/>
        <v>2.9649999999999999</v>
      </c>
    </row>
    <row r="269" spans="1:8" ht="15">
      <c r="A269" s="143" t="str">
        <f t="shared" si="43"/>
        <v>1.22</v>
      </c>
      <c r="B269" s="124">
        <v>6111</v>
      </c>
      <c r="C269" s="124" t="s">
        <v>9</v>
      </c>
      <c r="D269" s="144" t="s">
        <v>7</v>
      </c>
      <c r="E269" s="145" t="s">
        <v>109</v>
      </c>
      <c r="F269" s="145">
        <v>0.5</v>
      </c>
      <c r="G269" s="176">
        <v>4.4000000000000004</v>
      </c>
      <c r="H269" s="146">
        <f t="shared" si="42"/>
        <v>2.2000000000000002</v>
      </c>
    </row>
    <row r="270" spans="1:8">
      <c r="A270" s="143" t="str">
        <f t="shared" si="43"/>
        <v>1.22</v>
      </c>
      <c r="B270" s="147"/>
      <c r="C270" s="148"/>
      <c r="D270" s="148"/>
      <c r="E270" s="127" t="s">
        <v>143</v>
      </c>
      <c r="F270" s="127"/>
      <c r="G270" s="149"/>
      <c r="H270" s="150">
        <f>SUM(H265:H267)</f>
        <v>26.295000000000002</v>
      </c>
    </row>
    <row r="271" spans="1:8">
      <c r="A271" s="143" t="str">
        <f t="shared" si="43"/>
        <v>1.22</v>
      </c>
      <c r="B271" s="147"/>
      <c r="C271" s="148"/>
      <c r="D271" s="148"/>
      <c r="E271" s="127" t="s">
        <v>138</v>
      </c>
      <c r="F271" s="127"/>
      <c r="G271" s="149"/>
      <c r="H271" s="150">
        <f>SUM(H268:H269)</f>
        <v>5.165</v>
      </c>
    </row>
    <row r="272" spans="1:8">
      <c r="A272" s="143" t="str">
        <f t="shared" si="43"/>
        <v>1.22</v>
      </c>
      <c r="B272" s="147"/>
      <c r="C272" s="148"/>
      <c r="D272" s="148"/>
      <c r="E272" s="128" t="s">
        <v>139</v>
      </c>
      <c r="F272" s="127"/>
      <c r="G272" s="151">
        <v>0.87849999999999995</v>
      </c>
      <c r="H272" s="150">
        <f>G272*H271</f>
        <v>4.5374524999999997</v>
      </c>
    </row>
    <row r="273" spans="1:8">
      <c r="A273" s="143" t="str">
        <f t="shared" si="43"/>
        <v>1.22</v>
      </c>
      <c r="B273" s="147"/>
      <c r="C273" s="148"/>
      <c r="D273" s="148"/>
      <c r="E273" s="129" t="s">
        <v>140</v>
      </c>
      <c r="F273" s="152"/>
      <c r="G273" s="149"/>
      <c r="H273" s="153">
        <f>SUM(H270:H272)</f>
        <v>35.997452500000001</v>
      </c>
    </row>
    <row r="274" spans="1:8">
      <c r="A274" s="143" t="str">
        <f t="shared" si="43"/>
        <v>1.22</v>
      </c>
      <c r="B274" s="147"/>
      <c r="C274" s="148"/>
      <c r="D274" s="148"/>
      <c r="E274" s="127" t="s">
        <v>141</v>
      </c>
      <c r="F274" s="127"/>
      <c r="G274" s="151">
        <v>0.2167</v>
      </c>
      <c r="H274" s="150">
        <f>G274*H273</f>
        <v>7.8006479567500007</v>
      </c>
    </row>
    <row r="275" spans="1:8" ht="13.5" thickBot="1">
      <c r="A275" s="143" t="str">
        <f t="shared" si="43"/>
        <v>1.22</v>
      </c>
      <c r="B275" s="147"/>
      <c r="C275" s="148"/>
      <c r="D275" s="148"/>
      <c r="E275" s="152" t="s">
        <v>142</v>
      </c>
      <c r="F275" s="152"/>
      <c r="G275" s="149"/>
      <c r="H275" s="153">
        <f>ROUND(SUM(H273:H274),2)</f>
        <v>43.8</v>
      </c>
    </row>
    <row r="276" spans="1:8" ht="22.5">
      <c r="A276" s="132" t="str">
        <f>'PLANILHA REFERÊNCIA'!B32</f>
        <v>1.23</v>
      </c>
      <c r="B276" s="133">
        <f>'PLANILHA REFERÊNCIA'!A32</f>
        <v>84045</v>
      </c>
      <c r="C276" s="134" t="str">
        <f>'PLANILHA REFERÊNCIA'!C32</f>
        <v>Fornecimento e instalação de Condutor para calha de beiral, de pvc, diametro 88 mm, incluindo conexoes e bracadeiras - fornecimento e colocacao</v>
      </c>
      <c r="D276" s="134"/>
      <c r="E276" s="133" t="str">
        <f>'PLANILHA REFERÊNCIA'!D32</f>
        <v>m</v>
      </c>
      <c r="F276" s="134"/>
      <c r="G276" s="180"/>
      <c r="H276" s="135"/>
    </row>
    <row r="277" spans="1:8" ht="15">
      <c r="A277" s="143" t="str">
        <f>A276</f>
        <v>1.23</v>
      </c>
      <c r="B277" s="163">
        <v>119</v>
      </c>
      <c r="C277" s="163" t="s">
        <v>77</v>
      </c>
      <c r="D277" s="163" t="s">
        <v>5</v>
      </c>
      <c r="E277" s="164" t="s">
        <v>3</v>
      </c>
      <c r="F277" s="164">
        <v>0.1</v>
      </c>
      <c r="G277" s="165">
        <v>1.54</v>
      </c>
      <c r="H277" s="146">
        <f t="shared" ref="H277:H285" si="44">F277*G277</f>
        <v>0.15400000000000003</v>
      </c>
    </row>
    <row r="278" spans="1:8" ht="15">
      <c r="A278" s="143" t="str">
        <f t="shared" ref="A278:A291" si="45">A277</f>
        <v>1.23</v>
      </c>
      <c r="B278" s="163">
        <v>11056</v>
      </c>
      <c r="C278" s="163" t="s">
        <v>135</v>
      </c>
      <c r="D278" s="163" t="s">
        <v>5</v>
      </c>
      <c r="E278" s="164" t="s">
        <v>3</v>
      </c>
      <c r="F278" s="164">
        <v>1.3</v>
      </c>
      <c r="G278" s="165">
        <v>0.04</v>
      </c>
      <c r="H278" s="146">
        <f t="shared" si="44"/>
        <v>5.2000000000000005E-2</v>
      </c>
    </row>
    <row r="279" spans="1:8" ht="15">
      <c r="A279" s="143" t="str">
        <f t="shared" si="45"/>
        <v>1.23</v>
      </c>
      <c r="B279" s="163">
        <v>11946</v>
      </c>
      <c r="C279" s="163" t="s">
        <v>418</v>
      </c>
      <c r="D279" s="163" t="s">
        <v>5</v>
      </c>
      <c r="E279" s="164" t="s">
        <v>3</v>
      </c>
      <c r="F279" s="164">
        <v>1.3</v>
      </c>
      <c r="G279" s="165">
        <v>0.06</v>
      </c>
      <c r="H279" s="146">
        <f t="shared" si="44"/>
        <v>7.8E-2</v>
      </c>
    </row>
    <row r="280" spans="1:8" ht="15">
      <c r="A280" s="143" t="str">
        <f t="shared" si="45"/>
        <v>1.23</v>
      </c>
      <c r="B280" s="163">
        <v>12615</v>
      </c>
      <c r="C280" s="163" t="s">
        <v>419</v>
      </c>
      <c r="D280" s="163" t="s">
        <v>5</v>
      </c>
      <c r="E280" s="164" t="s">
        <v>3</v>
      </c>
      <c r="F280" s="164">
        <v>0.66</v>
      </c>
      <c r="G280" s="165">
        <v>3.53</v>
      </c>
      <c r="H280" s="146">
        <f t="shared" si="44"/>
        <v>2.3298000000000001</v>
      </c>
    </row>
    <row r="281" spans="1:8" ht="15">
      <c r="A281" s="143" t="str">
        <f t="shared" si="45"/>
        <v>1.23</v>
      </c>
      <c r="B281" s="163">
        <v>12623</v>
      </c>
      <c r="C281" s="163" t="s">
        <v>420</v>
      </c>
      <c r="D281" s="163" t="s">
        <v>5</v>
      </c>
      <c r="E281" s="164" t="s">
        <v>12</v>
      </c>
      <c r="F281" s="164">
        <v>1</v>
      </c>
      <c r="G281" s="165">
        <v>10.199999999999999</v>
      </c>
      <c r="H281" s="146">
        <f t="shared" si="44"/>
        <v>10.199999999999999</v>
      </c>
    </row>
    <row r="282" spans="1:8" ht="15">
      <c r="A282" s="143" t="str">
        <f t="shared" si="45"/>
        <v>1.23</v>
      </c>
      <c r="B282" s="163">
        <v>12628</v>
      </c>
      <c r="C282" s="163" t="s">
        <v>421</v>
      </c>
      <c r="D282" s="163" t="s">
        <v>5</v>
      </c>
      <c r="E282" s="164" t="s">
        <v>3</v>
      </c>
      <c r="F282" s="164">
        <v>0.66</v>
      </c>
      <c r="G282" s="165">
        <v>6.16</v>
      </c>
      <c r="H282" s="146">
        <f t="shared" si="44"/>
        <v>4.0655999999999999</v>
      </c>
    </row>
    <row r="283" spans="1:8" ht="15">
      <c r="A283" s="143" t="str">
        <f t="shared" si="45"/>
        <v>1.23</v>
      </c>
      <c r="B283" s="163">
        <v>12629</v>
      </c>
      <c r="C283" s="163" t="s">
        <v>422</v>
      </c>
      <c r="D283" s="163" t="s">
        <v>5</v>
      </c>
      <c r="E283" s="164" t="s">
        <v>3</v>
      </c>
      <c r="F283" s="164">
        <v>0.33</v>
      </c>
      <c r="G283" s="165">
        <v>6.69</v>
      </c>
      <c r="H283" s="146">
        <f t="shared" si="44"/>
        <v>2.2077000000000004</v>
      </c>
    </row>
    <row r="284" spans="1:8" ht="15">
      <c r="A284" s="143" t="str">
        <f t="shared" si="45"/>
        <v>1.23</v>
      </c>
      <c r="B284" s="163">
        <v>4750</v>
      </c>
      <c r="C284" s="163" t="s">
        <v>13</v>
      </c>
      <c r="D284" s="163" t="s">
        <v>7</v>
      </c>
      <c r="E284" s="164" t="s">
        <v>8</v>
      </c>
      <c r="F284" s="164">
        <v>0.19</v>
      </c>
      <c r="G284" s="176">
        <v>5.93</v>
      </c>
      <c r="H284" s="146">
        <f t="shared" si="44"/>
        <v>1.1267</v>
      </c>
    </row>
    <row r="285" spans="1:8" ht="15">
      <c r="A285" s="143" t="str">
        <f t="shared" si="45"/>
        <v>1.23</v>
      </c>
      <c r="B285" s="163">
        <v>6111</v>
      </c>
      <c r="C285" s="163" t="s">
        <v>9</v>
      </c>
      <c r="D285" s="163" t="s">
        <v>7</v>
      </c>
      <c r="E285" s="164" t="s">
        <v>8</v>
      </c>
      <c r="F285" s="164">
        <v>0.19</v>
      </c>
      <c r="G285" s="176">
        <v>4.4000000000000004</v>
      </c>
      <c r="H285" s="146">
        <f t="shared" si="44"/>
        <v>0.83600000000000008</v>
      </c>
    </row>
    <row r="286" spans="1:8">
      <c r="A286" s="143" t="str">
        <f t="shared" si="45"/>
        <v>1.23</v>
      </c>
      <c r="B286" s="147"/>
      <c r="C286" s="148"/>
      <c r="D286" s="148"/>
      <c r="E286" s="127" t="s">
        <v>143</v>
      </c>
      <c r="F286" s="127"/>
      <c r="G286" s="149"/>
      <c r="H286" s="150">
        <f>SUM(H277:H283)</f>
        <v>19.0871</v>
      </c>
    </row>
    <row r="287" spans="1:8">
      <c r="A287" s="143" t="str">
        <f t="shared" si="45"/>
        <v>1.23</v>
      </c>
      <c r="B287" s="147"/>
      <c r="C287" s="148"/>
      <c r="D287" s="148"/>
      <c r="E287" s="127" t="s">
        <v>138</v>
      </c>
      <c r="F287" s="127"/>
      <c r="G287" s="149"/>
      <c r="H287" s="150">
        <f>SUM(H284:H285)</f>
        <v>1.9627000000000001</v>
      </c>
    </row>
    <row r="288" spans="1:8">
      <c r="A288" s="143" t="str">
        <f t="shared" si="45"/>
        <v>1.23</v>
      </c>
      <c r="B288" s="147"/>
      <c r="C288" s="148"/>
      <c r="D288" s="148"/>
      <c r="E288" s="128" t="s">
        <v>139</v>
      </c>
      <c r="F288" s="127"/>
      <c r="G288" s="151">
        <v>0.87849999999999995</v>
      </c>
      <c r="H288" s="150">
        <f>G288*H287</f>
        <v>1.7242319500000001</v>
      </c>
    </row>
    <row r="289" spans="1:8">
      <c r="A289" s="143" t="str">
        <f t="shared" si="45"/>
        <v>1.23</v>
      </c>
      <c r="B289" s="147"/>
      <c r="C289" s="148"/>
      <c r="D289" s="148"/>
      <c r="E289" s="129" t="s">
        <v>140</v>
      </c>
      <c r="F289" s="152"/>
      <c r="G289" s="149"/>
      <c r="H289" s="153">
        <f>SUM(H286:H288)</f>
        <v>22.774031950000001</v>
      </c>
    </row>
    <row r="290" spans="1:8">
      <c r="A290" s="143" t="str">
        <f t="shared" si="45"/>
        <v>1.23</v>
      </c>
      <c r="B290" s="147"/>
      <c r="C290" s="148"/>
      <c r="D290" s="148"/>
      <c r="E290" s="127" t="s">
        <v>141</v>
      </c>
      <c r="F290" s="127"/>
      <c r="G290" s="151">
        <v>0.2167</v>
      </c>
      <c r="H290" s="150">
        <f>G290*H289</f>
        <v>4.9351327235650002</v>
      </c>
    </row>
    <row r="291" spans="1:8" ht="13.5" thickBot="1">
      <c r="A291" s="143" t="str">
        <f t="shared" si="45"/>
        <v>1.23</v>
      </c>
      <c r="B291" s="147"/>
      <c r="C291" s="148"/>
      <c r="D291" s="148"/>
      <c r="E291" s="152" t="s">
        <v>142</v>
      </c>
      <c r="F291" s="152"/>
      <c r="G291" s="149"/>
      <c r="H291" s="153">
        <f>ROUND(SUM(H289:H290),2)</f>
        <v>27.71</v>
      </c>
    </row>
    <row r="292" spans="1:8">
      <c r="A292" s="132" t="str">
        <f>'PLANILHA REFERÊNCIA'!B33</f>
        <v>1.24</v>
      </c>
      <c r="B292" s="133">
        <f>'PLANILHA REFERÊNCIA'!A33</f>
        <v>6058</v>
      </c>
      <c r="C292" s="134" t="str">
        <f>'PLANILHA REFERÊNCIA'!C33</f>
        <v>Fornecimento e instalação de Cumeeira com telha ceramica embocada com argamassa traco 1:2:8 (cimento, cal e areia)</v>
      </c>
      <c r="D292" s="134"/>
      <c r="E292" s="133" t="str">
        <f>'PLANILHA REFERÊNCIA'!D33</f>
        <v>m</v>
      </c>
      <c r="F292" s="134"/>
      <c r="G292" s="180"/>
      <c r="H292" s="135"/>
    </row>
    <row r="293" spans="1:8" ht="22.5">
      <c r="A293" s="143" t="str">
        <f>A292</f>
        <v>1.24</v>
      </c>
      <c r="B293" s="144">
        <v>87335</v>
      </c>
      <c r="C293" s="144" t="s">
        <v>377</v>
      </c>
      <c r="D293" s="144" t="s">
        <v>5</v>
      </c>
      <c r="E293" s="145" t="s">
        <v>379</v>
      </c>
      <c r="F293" s="145">
        <v>3.0000000000000001E-3</v>
      </c>
      <c r="G293" s="183">
        <v>285.7</v>
      </c>
      <c r="H293" s="146">
        <f t="shared" ref="H293:H297" si="46">F293*G293</f>
        <v>0.85709999999999997</v>
      </c>
    </row>
    <row r="294" spans="1:8" ht="15">
      <c r="A294" s="143" t="str">
        <f t="shared" ref="A294:A303" si="47">A293</f>
        <v>1.24</v>
      </c>
      <c r="B294" s="144">
        <v>7181</v>
      </c>
      <c r="C294" s="144" t="s">
        <v>378</v>
      </c>
      <c r="D294" s="144" t="s">
        <v>5</v>
      </c>
      <c r="E294" s="145" t="s">
        <v>111</v>
      </c>
      <c r="F294" s="145">
        <v>3</v>
      </c>
      <c r="G294" s="176">
        <v>1.29</v>
      </c>
      <c r="H294" s="146">
        <f t="shared" si="46"/>
        <v>3.87</v>
      </c>
    </row>
    <row r="295" spans="1:8" ht="15">
      <c r="A295" s="143" t="str">
        <f t="shared" si="47"/>
        <v>1.24</v>
      </c>
      <c r="B295" s="144"/>
      <c r="C295" s="144"/>
      <c r="D295" s="144" t="s">
        <v>5</v>
      </c>
      <c r="E295" s="145"/>
      <c r="F295" s="145"/>
      <c r="G295" s="176"/>
      <c r="H295" s="146">
        <f t="shared" si="46"/>
        <v>0</v>
      </c>
    </row>
    <row r="296" spans="1:8" ht="15">
      <c r="A296" s="143" t="str">
        <f t="shared" si="47"/>
        <v>1.24</v>
      </c>
      <c r="B296" s="144">
        <v>12869</v>
      </c>
      <c r="C296" s="144" t="s">
        <v>376</v>
      </c>
      <c r="D296" s="144" t="s">
        <v>7</v>
      </c>
      <c r="E296" s="145" t="s">
        <v>109</v>
      </c>
      <c r="F296" s="145">
        <v>0.3</v>
      </c>
      <c r="G296" s="176">
        <v>5.93</v>
      </c>
      <c r="H296" s="146">
        <f t="shared" si="46"/>
        <v>1.7789999999999999</v>
      </c>
    </row>
    <row r="297" spans="1:8" ht="15">
      <c r="A297" s="143" t="str">
        <f t="shared" si="47"/>
        <v>1.24</v>
      </c>
      <c r="B297" s="144">
        <v>6111</v>
      </c>
      <c r="C297" s="144" t="s">
        <v>351</v>
      </c>
      <c r="D297" s="144" t="s">
        <v>7</v>
      </c>
      <c r="E297" s="145" t="s">
        <v>109</v>
      </c>
      <c r="F297" s="145">
        <v>0.3</v>
      </c>
      <c r="G297" s="176">
        <v>4.4000000000000004</v>
      </c>
      <c r="H297" s="146">
        <f t="shared" si="46"/>
        <v>1.32</v>
      </c>
    </row>
    <row r="298" spans="1:8">
      <c r="A298" s="143" t="str">
        <f t="shared" si="47"/>
        <v>1.24</v>
      </c>
      <c r="B298" s="147"/>
      <c r="C298" s="148"/>
      <c r="D298" s="148"/>
      <c r="E298" s="127" t="s">
        <v>143</v>
      </c>
      <c r="F298" s="127"/>
      <c r="G298" s="149"/>
      <c r="H298" s="150">
        <f>SUM(H293:H295)</f>
        <v>4.7271000000000001</v>
      </c>
    </row>
    <row r="299" spans="1:8">
      <c r="A299" s="143" t="str">
        <f t="shared" si="47"/>
        <v>1.24</v>
      </c>
      <c r="B299" s="147"/>
      <c r="C299" s="148"/>
      <c r="D299" s="148"/>
      <c r="E299" s="127" t="s">
        <v>138</v>
      </c>
      <c r="F299" s="127"/>
      <c r="G299" s="149"/>
      <c r="H299" s="150">
        <f>SUM(H296:H297)</f>
        <v>3.0990000000000002</v>
      </c>
    </row>
    <row r="300" spans="1:8">
      <c r="A300" s="143" t="str">
        <f t="shared" si="47"/>
        <v>1.24</v>
      </c>
      <c r="B300" s="147"/>
      <c r="C300" s="148"/>
      <c r="D300" s="148"/>
      <c r="E300" s="128" t="s">
        <v>139</v>
      </c>
      <c r="F300" s="127"/>
      <c r="G300" s="151">
        <v>0.87849999999999995</v>
      </c>
      <c r="H300" s="150">
        <f>G300*H299</f>
        <v>2.7224715000000002</v>
      </c>
    </row>
    <row r="301" spans="1:8">
      <c r="A301" s="143" t="str">
        <f t="shared" si="47"/>
        <v>1.24</v>
      </c>
      <c r="B301" s="147"/>
      <c r="C301" s="148"/>
      <c r="D301" s="148"/>
      <c r="E301" s="129" t="s">
        <v>140</v>
      </c>
      <c r="F301" s="152"/>
      <c r="G301" s="149"/>
      <c r="H301" s="153">
        <f>SUM(H298:H300)</f>
        <v>10.548571500000001</v>
      </c>
    </row>
    <row r="302" spans="1:8">
      <c r="A302" s="143" t="str">
        <f t="shared" si="47"/>
        <v>1.24</v>
      </c>
      <c r="B302" s="147"/>
      <c r="C302" s="148"/>
      <c r="D302" s="148"/>
      <c r="E302" s="127" t="s">
        <v>141</v>
      </c>
      <c r="F302" s="127"/>
      <c r="G302" s="151">
        <v>0.2167</v>
      </c>
      <c r="H302" s="150">
        <f>G302*H301</f>
        <v>2.2858754440500002</v>
      </c>
    </row>
    <row r="303" spans="1:8" ht="13.5" thickBot="1">
      <c r="A303" s="143" t="str">
        <f t="shared" si="47"/>
        <v>1.24</v>
      </c>
      <c r="B303" s="147"/>
      <c r="C303" s="148"/>
      <c r="D303" s="148"/>
      <c r="E303" s="152" t="s">
        <v>142</v>
      </c>
      <c r="F303" s="152"/>
      <c r="G303" s="149"/>
      <c r="H303" s="153">
        <f>ROUND(SUM(H301:H302),2)</f>
        <v>12.83</v>
      </c>
    </row>
    <row r="304" spans="1:8">
      <c r="A304" s="132" t="str">
        <f>'PLANILHA REFERÊNCIA'!B34</f>
        <v>1.25</v>
      </c>
      <c r="B304" s="133">
        <f>'PLANILHA REFERÊNCIA'!A34</f>
        <v>75220</v>
      </c>
      <c r="C304" s="134" t="str">
        <f>'PLANILHA REFERÊNCIA'!C34</f>
        <v>Fornecimento e instalação de Cumeeira em perfil ondulado de alumínio</v>
      </c>
      <c r="D304" s="134"/>
      <c r="E304" s="133" t="str">
        <f>'PLANILHA REFERÊNCIA'!D34</f>
        <v>m</v>
      </c>
      <c r="F304" s="134"/>
      <c r="G304" s="180"/>
      <c r="H304" s="135"/>
    </row>
    <row r="305" spans="1:8" ht="15">
      <c r="A305" s="143" t="str">
        <f>A304</f>
        <v>1.25</v>
      </c>
      <c r="B305" s="144"/>
      <c r="C305" s="144" t="s">
        <v>384</v>
      </c>
      <c r="D305" s="144" t="s">
        <v>5</v>
      </c>
      <c r="E305" s="145" t="s">
        <v>382</v>
      </c>
      <c r="F305" s="145">
        <v>4</v>
      </c>
      <c r="G305" s="176">
        <v>0.14000000000000001</v>
      </c>
      <c r="H305" s="146">
        <f t="shared" ref="H305:H310" si="48">F305*G305</f>
        <v>0.56000000000000005</v>
      </c>
    </row>
    <row r="306" spans="1:8" ht="15">
      <c r="A306" s="143" t="str">
        <f t="shared" ref="A306:A316" si="49">A305</f>
        <v>1.25</v>
      </c>
      <c r="B306" s="144"/>
      <c r="C306" s="144" t="s">
        <v>385</v>
      </c>
      <c r="D306" s="144" t="s">
        <v>5</v>
      </c>
      <c r="E306" s="145" t="s">
        <v>111</v>
      </c>
      <c r="F306" s="145">
        <v>4</v>
      </c>
      <c r="G306" s="176">
        <v>2.85</v>
      </c>
      <c r="H306" s="146">
        <f t="shared" si="48"/>
        <v>11.4</v>
      </c>
    </row>
    <row r="307" spans="1:8" ht="15">
      <c r="A307" s="143" t="str">
        <f t="shared" si="49"/>
        <v>1.25</v>
      </c>
      <c r="B307" s="144"/>
      <c r="C307" s="144" t="s">
        <v>386</v>
      </c>
      <c r="D307" s="144" t="s">
        <v>5</v>
      </c>
      <c r="E307" s="145" t="s">
        <v>111</v>
      </c>
      <c r="F307" s="145">
        <v>1</v>
      </c>
      <c r="G307" s="176">
        <v>23.98</v>
      </c>
      <c r="H307" s="146">
        <f t="shared" si="48"/>
        <v>23.98</v>
      </c>
    </row>
    <row r="308" spans="1:8" ht="15">
      <c r="A308" s="143" t="str">
        <f t="shared" si="49"/>
        <v>1.25</v>
      </c>
      <c r="B308" s="144"/>
      <c r="C308" s="144"/>
      <c r="D308" s="144" t="s">
        <v>5</v>
      </c>
      <c r="E308" s="145"/>
      <c r="F308" s="145"/>
      <c r="G308" s="176"/>
      <c r="H308" s="146">
        <f t="shared" si="48"/>
        <v>0</v>
      </c>
    </row>
    <row r="309" spans="1:8" ht="15">
      <c r="A309" s="143" t="str">
        <f t="shared" si="49"/>
        <v>1.25</v>
      </c>
      <c r="B309" s="144">
        <v>12869</v>
      </c>
      <c r="C309" s="144" t="s">
        <v>376</v>
      </c>
      <c r="D309" s="144" t="s">
        <v>7</v>
      </c>
      <c r="E309" s="145" t="s">
        <v>109</v>
      </c>
      <c r="F309" s="145">
        <v>0.2</v>
      </c>
      <c r="G309" s="176">
        <v>5.93</v>
      </c>
      <c r="H309" s="146">
        <f t="shared" si="48"/>
        <v>1.1859999999999999</v>
      </c>
    </row>
    <row r="310" spans="1:8" ht="15">
      <c r="A310" s="143" t="str">
        <f t="shared" si="49"/>
        <v>1.25</v>
      </c>
      <c r="B310" s="144">
        <v>6111</v>
      </c>
      <c r="C310" s="144" t="s">
        <v>364</v>
      </c>
      <c r="D310" s="144" t="s">
        <v>7</v>
      </c>
      <c r="E310" s="145" t="s">
        <v>109</v>
      </c>
      <c r="F310" s="145">
        <v>0.2</v>
      </c>
      <c r="G310" s="176">
        <v>4.4000000000000004</v>
      </c>
      <c r="H310" s="146">
        <f t="shared" si="48"/>
        <v>0.88000000000000012</v>
      </c>
    </row>
    <row r="311" spans="1:8">
      <c r="A311" s="143" t="str">
        <f t="shared" si="49"/>
        <v>1.25</v>
      </c>
      <c r="B311" s="147"/>
      <c r="C311" s="148"/>
      <c r="D311" s="148"/>
      <c r="E311" s="127" t="s">
        <v>143</v>
      </c>
      <c r="F311" s="127"/>
      <c r="G311" s="149"/>
      <c r="H311" s="150">
        <f>SUM(H305:H308)</f>
        <v>35.94</v>
      </c>
    </row>
    <row r="312" spans="1:8">
      <c r="A312" s="143" t="str">
        <f t="shared" si="49"/>
        <v>1.25</v>
      </c>
      <c r="B312" s="136"/>
      <c r="C312" s="137"/>
      <c r="D312" s="137"/>
      <c r="E312" s="120" t="s">
        <v>138</v>
      </c>
      <c r="F312" s="120"/>
      <c r="G312" s="138"/>
      <c r="H312" s="139">
        <f>SUM(H309:H310)</f>
        <v>2.0659999999999998</v>
      </c>
    </row>
    <row r="313" spans="1:8">
      <c r="A313" s="143" t="str">
        <f t="shared" si="49"/>
        <v>1.25</v>
      </c>
      <c r="B313" s="136"/>
      <c r="C313" s="137"/>
      <c r="D313" s="137"/>
      <c r="E313" s="121" t="s">
        <v>139</v>
      </c>
      <c r="F313" s="120"/>
      <c r="G313" s="140">
        <v>0.87849999999999995</v>
      </c>
      <c r="H313" s="139">
        <f>G313*H312</f>
        <v>1.8149809999999997</v>
      </c>
    </row>
    <row r="314" spans="1:8">
      <c r="A314" s="143" t="str">
        <f t="shared" si="49"/>
        <v>1.25</v>
      </c>
      <c r="B314" s="136"/>
      <c r="C314" s="137"/>
      <c r="D314" s="137"/>
      <c r="E314" s="122" t="s">
        <v>140</v>
      </c>
      <c r="F314" s="123"/>
      <c r="G314" s="138"/>
      <c r="H314" s="141">
        <f>SUM(H311:H313)</f>
        <v>39.820981000000003</v>
      </c>
    </row>
    <row r="315" spans="1:8">
      <c r="A315" s="143" t="str">
        <f t="shared" si="49"/>
        <v>1.25</v>
      </c>
      <c r="B315" s="136"/>
      <c r="C315" s="137"/>
      <c r="D315" s="137"/>
      <c r="E315" s="120" t="s">
        <v>141</v>
      </c>
      <c r="F315" s="120"/>
      <c r="G315" s="140">
        <v>0.2167</v>
      </c>
      <c r="H315" s="139">
        <f>G315*H314</f>
        <v>8.6292065827000002</v>
      </c>
    </row>
    <row r="316" spans="1:8" ht="13.5" thickBot="1">
      <c r="A316" s="143" t="str">
        <f t="shared" si="49"/>
        <v>1.25</v>
      </c>
      <c r="B316" s="136"/>
      <c r="C316" s="137"/>
      <c r="D316" s="137"/>
      <c r="E316" s="123" t="s">
        <v>142</v>
      </c>
      <c r="F316" s="123"/>
      <c r="G316" s="138"/>
      <c r="H316" s="141">
        <f>ROUND(SUM(H314:H315),2)</f>
        <v>48.45</v>
      </c>
    </row>
    <row r="317" spans="1:8">
      <c r="A317" s="132" t="str">
        <f>'PLANILHA REFERÊNCIA'!B35</f>
        <v>1.26</v>
      </c>
      <c r="B317" s="133" t="str">
        <f>'PLANILHA REFERÊNCIA'!A35</f>
        <v>74045/001</v>
      </c>
      <c r="C317" s="134" t="str">
        <f>'PLANILHA REFERÊNCIA'!C35</f>
        <v>Fornecimento e instalação de Cumeeira universal para telha de fibrocimento ondulada, incluso juntas de vedacao e acessorios de fixacao</v>
      </c>
      <c r="D317" s="134"/>
      <c r="E317" s="133" t="str">
        <f>'PLANILHA REFERÊNCIA'!D35</f>
        <v>m</v>
      </c>
      <c r="F317" s="134"/>
      <c r="G317" s="180"/>
      <c r="H317" s="135"/>
    </row>
    <row r="318" spans="1:8" ht="15">
      <c r="A318" s="143" t="str">
        <f>A317</f>
        <v>1.26</v>
      </c>
      <c r="B318" s="144">
        <v>1607</v>
      </c>
      <c r="C318" s="144" t="s">
        <v>380</v>
      </c>
      <c r="D318" s="144" t="s">
        <v>5</v>
      </c>
      <c r="E318" s="145" t="s">
        <v>382</v>
      </c>
      <c r="F318" s="145">
        <v>4</v>
      </c>
      <c r="G318" s="176">
        <v>0.14000000000000001</v>
      </c>
      <c r="H318" s="146">
        <f t="shared" ref="H318:H323" si="50">F318*G318</f>
        <v>0.56000000000000005</v>
      </c>
    </row>
    <row r="319" spans="1:8" ht="15">
      <c r="A319" s="143" t="str">
        <f t="shared" ref="A319:A329" si="51">A318</f>
        <v>1.26</v>
      </c>
      <c r="B319" s="144">
        <v>4308</v>
      </c>
      <c r="C319" s="144" t="s">
        <v>381</v>
      </c>
      <c r="D319" s="144" t="s">
        <v>5</v>
      </c>
      <c r="E319" s="145" t="s">
        <v>111</v>
      </c>
      <c r="F319" s="145">
        <v>4</v>
      </c>
      <c r="G319" s="176">
        <v>2.85</v>
      </c>
      <c r="H319" s="146">
        <f t="shared" si="50"/>
        <v>11.4</v>
      </c>
    </row>
    <row r="320" spans="1:8" ht="15">
      <c r="A320" s="143" t="str">
        <f t="shared" si="51"/>
        <v>1.26</v>
      </c>
      <c r="B320" s="144">
        <v>7219</v>
      </c>
      <c r="C320" s="144" t="s">
        <v>383</v>
      </c>
      <c r="D320" s="144" t="s">
        <v>5</v>
      </c>
      <c r="E320" s="145" t="s">
        <v>111</v>
      </c>
      <c r="F320" s="145">
        <v>1</v>
      </c>
      <c r="G320" s="176">
        <v>35.54</v>
      </c>
      <c r="H320" s="146">
        <f t="shared" si="50"/>
        <v>35.54</v>
      </c>
    </row>
    <row r="321" spans="1:8" ht="15">
      <c r="A321" s="143" t="str">
        <f t="shared" si="51"/>
        <v>1.26</v>
      </c>
      <c r="B321" s="144"/>
      <c r="C321" s="144"/>
      <c r="D321" s="144" t="s">
        <v>5</v>
      </c>
      <c r="E321" s="145"/>
      <c r="F321" s="145"/>
      <c r="G321" s="176"/>
      <c r="H321" s="146">
        <f t="shared" si="50"/>
        <v>0</v>
      </c>
    </row>
    <row r="322" spans="1:8" ht="15">
      <c r="A322" s="143" t="str">
        <f t="shared" si="51"/>
        <v>1.26</v>
      </c>
      <c r="B322" s="144">
        <v>12869</v>
      </c>
      <c r="C322" s="144" t="s">
        <v>376</v>
      </c>
      <c r="D322" s="144" t="s">
        <v>7</v>
      </c>
      <c r="E322" s="145" t="s">
        <v>109</v>
      </c>
      <c r="F322" s="145">
        <v>0.12</v>
      </c>
      <c r="G322" s="176">
        <v>5.93</v>
      </c>
      <c r="H322" s="146">
        <f t="shared" si="50"/>
        <v>0.7115999999999999</v>
      </c>
    </row>
    <row r="323" spans="1:8" ht="15">
      <c r="A323" s="143" t="str">
        <f t="shared" si="51"/>
        <v>1.26</v>
      </c>
      <c r="B323" s="144">
        <v>6111</v>
      </c>
      <c r="C323" s="144" t="s">
        <v>364</v>
      </c>
      <c r="D323" s="144" t="s">
        <v>7</v>
      </c>
      <c r="E323" s="145" t="s">
        <v>109</v>
      </c>
      <c r="F323" s="145">
        <v>0.12</v>
      </c>
      <c r="G323" s="176">
        <v>4.4000000000000004</v>
      </c>
      <c r="H323" s="146">
        <f t="shared" si="50"/>
        <v>0.52800000000000002</v>
      </c>
    </row>
    <row r="324" spans="1:8">
      <c r="A324" s="143" t="str">
        <f t="shared" si="51"/>
        <v>1.26</v>
      </c>
      <c r="B324" s="147"/>
      <c r="C324" s="148"/>
      <c r="D324" s="148"/>
      <c r="E324" s="127" t="s">
        <v>143</v>
      </c>
      <c r="F324" s="127"/>
      <c r="G324" s="149"/>
      <c r="H324" s="150">
        <f>SUM(H318:H321)</f>
        <v>47.5</v>
      </c>
    </row>
    <row r="325" spans="1:8">
      <c r="A325" s="143" t="str">
        <f t="shared" si="51"/>
        <v>1.26</v>
      </c>
      <c r="B325" s="136"/>
      <c r="C325" s="137"/>
      <c r="D325" s="137"/>
      <c r="E325" s="120" t="s">
        <v>138</v>
      </c>
      <c r="F325" s="120"/>
      <c r="G325" s="138"/>
      <c r="H325" s="139">
        <f>SUM(H322:H323)</f>
        <v>1.2395999999999998</v>
      </c>
    </row>
    <row r="326" spans="1:8">
      <c r="A326" s="143" t="str">
        <f t="shared" si="51"/>
        <v>1.26</v>
      </c>
      <c r="B326" s="136"/>
      <c r="C326" s="137"/>
      <c r="D326" s="137"/>
      <c r="E326" s="121" t="s">
        <v>139</v>
      </c>
      <c r="F326" s="120"/>
      <c r="G326" s="140">
        <v>0.87849999999999995</v>
      </c>
      <c r="H326" s="139">
        <f>G326*H325</f>
        <v>1.0889885999999998</v>
      </c>
    </row>
    <row r="327" spans="1:8">
      <c r="A327" s="143" t="str">
        <f t="shared" si="51"/>
        <v>1.26</v>
      </c>
      <c r="B327" s="136"/>
      <c r="C327" s="137"/>
      <c r="D327" s="137"/>
      <c r="E327" s="122" t="s">
        <v>140</v>
      </c>
      <c r="F327" s="123"/>
      <c r="G327" s="138"/>
      <c r="H327" s="141">
        <f>SUM(H324:H326)</f>
        <v>49.828588600000003</v>
      </c>
    </row>
    <row r="328" spans="1:8">
      <c r="A328" s="143" t="str">
        <f t="shared" si="51"/>
        <v>1.26</v>
      </c>
      <c r="B328" s="136"/>
      <c r="C328" s="137"/>
      <c r="D328" s="137"/>
      <c r="E328" s="120" t="s">
        <v>141</v>
      </c>
      <c r="F328" s="120"/>
      <c r="G328" s="140">
        <v>0.2167</v>
      </c>
      <c r="H328" s="139">
        <f>G328*H327</f>
        <v>10.79785514962</v>
      </c>
    </row>
    <row r="329" spans="1:8" ht="13.5" thickBot="1">
      <c r="A329" s="143" t="str">
        <f t="shared" si="51"/>
        <v>1.26</v>
      </c>
      <c r="B329" s="136"/>
      <c r="C329" s="137"/>
      <c r="D329" s="137"/>
      <c r="E329" s="123" t="s">
        <v>142</v>
      </c>
      <c r="F329" s="123"/>
      <c r="G329" s="138"/>
      <c r="H329" s="141">
        <f>ROUND(SUM(H327:H328),2)</f>
        <v>60.63</v>
      </c>
    </row>
    <row r="330" spans="1:8">
      <c r="A330" s="132" t="str">
        <f>'PLANILHA REFERÊNCIA'!B36</f>
        <v>1.27</v>
      </c>
      <c r="B330" s="133">
        <f>'PLANILHA REFERÊNCIA'!A36</f>
        <v>72079</v>
      </c>
      <c r="C330" s="134" t="str">
        <f>'PLANILHA REFERÊNCIA'!C36</f>
        <v>Fornecimento e instalação de Estrutura de madeira de lei primeira qualidade, serrada, nao aparelhada, para telhas ceramicas</v>
      </c>
      <c r="D330" s="134"/>
      <c r="E330" s="133" t="str">
        <f>'PLANILHA REFERÊNCIA'!D36</f>
        <v>m²</v>
      </c>
      <c r="F330" s="134"/>
      <c r="G330" s="180"/>
      <c r="H330" s="135"/>
    </row>
    <row r="331" spans="1:8" ht="15">
      <c r="A331" s="143" t="str">
        <f>A330</f>
        <v>1.27</v>
      </c>
      <c r="B331" s="144">
        <v>3997</v>
      </c>
      <c r="C331" s="144" t="s">
        <v>391</v>
      </c>
      <c r="D331" s="144" t="s">
        <v>5</v>
      </c>
      <c r="E331" s="145" t="s">
        <v>10</v>
      </c>
      <c r="F331" s="145">
        <v>7.0000000000000001E-3</v>
      </c>
      <c r="G331" s="176">
        <v>3054.28</v>
      </c>
      <c r="H331" s="146">
        <f t="shared" ref="H331:H336" si="52">F331*G331</f>
        <v>21.379960000000001</v>
      </c>
    </row>
    <row r="332" spans="1:8" ht="15">
      <c r="A332" s="143" t="str">
        <f t="shared" ref="A332:A342" si="53">A331</f>
        <v>1.27</v>
      </c>
      <c r="B332" s="144">
        <v>5061</v>
      </c>
      <c r="C332" s="144" t="s">
        <v>390</v>
      </c>
      <c r="D332" s="144" t="s">
        <v>5</v>
      </c>
      <c r="E332" s="145" t="s">
        <v>11</v>
      </c>
      <c r="F332" s="145">
        <v>0.2</v>
      </c>
      <c r="G332" s="176">
        <v>10</v>
      </c>
      <c r="H332" s="146">
        <f t="shared" si="52"/>
        <v>2</v>
      </c>
    </row>
    <row r="333" spans="1:8" ht="15">
      <c r="A333" s="143" t="str">
        <f t="shared" si="53"/>
        <v>1.27</v>
      </c>
      <c r="B333" s="144"/>
      <c r="C333" s="144"/>
      <c r="D333" s="144" t="s">
        <v>5</v>
      </c>
      <c r="E333" s="145"/>
      <c r="F333" s="145"/>
      <c r="G333" s="176"/>
      <c r="H333" s="146">
        <f t="shared" si="52"/>
        <v>0</v>
      </c>
    </row>
    <row r="334" spans="1:8" ht="15">
      <c r="A334" s="143" t="str">
        <f t="shared" si="53"/>
        <v>1.27</v>
      </c>
      <c r="B334" s="144"/>
      <c r="C334" s="144"/>
      <c r="D334" s="144" t="s">
        <v>5</v>
      </c>
      <c r="E334" s="145"/>
      <c r="F334" s="145"/>
      <c r="G334" s="176"/>
      <c r="H334" s="146">
        <f t="shared" si="52"/>
        <v>0</v>
      </c>
    </row>
    <row r="335" spans="1:8" ht="15">
      <c r="A335" s="143" t="str">
        <f t="shared" si="53"/>
        <v>1.27</v>
      </c>
      <c r="B335" s="144">
        <v>1213</v>
      </c>
      <c r="C335" s="144" t="s">
        <v>388</v>
      </c>
      <c r="D335" s="144" t="s">
        <v>7</v>
      </c>
      <c r="E335" s="145" t="s">
        <v>109</v>
      </c>
      <c r="F335" s="145">
        <v>0.5</v>
      </c>
      <c r="G335" s="176">
        <v>5.93</v>
      </c>
      <c r="H335" s="146">
        <f t="shared" si="52"/>
        <v>2.9649999999999999</v>
      </c>
    </row>
    <row r="336" spans="1:8" ht="15">
      <c r="A336" s="143" t="str">
        <f t="shared" si="53"/>
        <v>1.27</v>
      </c>
      <c r="B336" s="144">
        <v>6117</v>
      </c>
      <c r="C336" s="144" t="s">
        <v>389</v>
      </c>
      <c r="D336" s="144" t="s">
        <v>7</v>
      </c>
      <c r="E336" s="145" t="s">
        <v>109</v>
      </c>
      <c r="F336" s="145">
        <v>0.5</v>
      </c>
      <c r="G336" s="176">
        <v>4.4000000000000004</v>
      </c>
      <c r="H336" s="146">
        <f t="shared" si="52"/>
        <v>2.2000000000000002</v>
      </c>
    </row>
    <row r="337" spans="1:8">
      <c r="A337" s="143" t="str">
        <f t="shared" si="53"/>
        <v>1.27</v>
      </c>
      <c r="B337" s="147"/>
      <c r="C337" s="148"/>
      <c r="D337" s="148"/>
      <c r="E337" s="127" t="s">
        <v>143</v>
      </c>
      <c r="F337" s="127"/>
      <c r="G337" s="149"/>
      <c r="H337" s="150">
        <f>SUM(H331:H334)</f>
        <v>23.379960000000001</v>
      </c>
    </row>
    <row r="338" spans="1:8">
      <c r="A338" s="143" t="str">
        <f t="shared" si="53"/>
        <v>1.27</v>
      </c>
      <c r="B338" s="147"/>
      <c r="C338" s="148"/>
      <c r="D338" s="148"/>
      <c r="E338" s="127" t="s">
        <v>138</v>
      </c>
      <c r="F338" s="127"/>
      <c r="G338" s="149"/>
      <c r="H338" s="150">
        <f>SUM(H335:H336)</f>
        <v>5.165</v>
      </c>
    </row>
    <row r="339" spans="1:8">
      <c r="A339" s="143" t="str">
        <f t="shared" si="53"/>
        <v>1.27</v>
      </c>
      <c r="B339" s="147"/>
      <c r="C339" s="148"/>
      <c r="D339" s="148"/>
      <c r="E339" s="128" t="s">
        <v>139</v>
      </c>
      <c r="F339" s="127"/>
      <c r="G339" s="151">
        <v>0.87849999999999995</v>
      </c>
      <c r="H339" s="150">
        <f>G339*H338</f>
        <v>4.5374524999999997</v>
      </c>
    </row>
    <row r="340" spans="1:8">
      <c r="A340" s="143" t="str">
        <f t="shared" si="53"/>
        <v>1.27</v>
      </c>
      <c r="B340" s="147"/>
      <c r="C340" s="148"/>
      <c r="D340" s="148"/>
      <c r="E340" s="129" t="s">
        <v>140</v>
      </c>
      <c r="F340" s="152"/>
      <c r="G340" s="149"/>
      <c r="H340" s="153">
        <f>SUM(H337:H339)</f>
        <v>33.082412499999997</v>
      </c>
    </row>
    <row r="341" spans="1:8">
      <c r="A341" s="143" t="str">
        <f t="shared" si="53"/>
        <v>1.27</v>
      </c>
      <c r="B341" s="147"/>
      <c r="C341" s="148"/>
      <c r="D341" s="148"/>
      <c r="E341" s="127" t="s">
        <v>141</v>
      </c>
      <c r="F341" s="127"/>
      <c r="G341" s="151">
        <v>0.2167</v>
      </c>
      <c r="H341" s="150">
        <f>G341*H340</f>
        <v>7.1689587887499995</v>
      </c>
    </row>
    <row r="342" spans="1:8" ht="13.5" thickBot="1">
      <c r="A342" s="143" t="str">
        <f t="shared" si="53"/>
        <v>1.27</v>
      </c>
      <c r="B342" s="147"/>
      <c r="C342" s="148"/>
      <c r="D342" s="148"/>
      <c r="E342" s="152" t="s">
        <v>142</v>
      </c>
      <c r="F342" s="152"/>
      <c r="G342" s="149"/>
      <c r="H342" s="153">
        <f>ROUND(SUM(H340:H341),2)</f>
        <v>40.25</v>
      </c>
    </row>
    <row r="343" spans="1:8">
      <c r="A343" s="132" t="str">
        <f>'PLANILHA REFERÊNCIA'!B37</f>
        <v>1.28</v>
      </c>
      <c r="B343" s="133">
        <f>'PLANILHA REFERÊNCIA'!A37</f>
        <v>72081</v>
      </c>
      <c r="C343" s="134" t="str">
        <f>'PLANILHA REFERÊNCIA'!C37</f>
        <v>Fornecimento e instalação de Estrutura de madeira de lei primeira qualidade, serrada, nao aparelhada, para telhas onduladas</v>
      </c>
      <c r="D343" s="134"/>
      <c r="E343" s="133" t="str">
        <f>'PLANILHA REFERÊNCIA'!D37</f>
        <v>m²</v>
      </c>
      <c r="F343" s="134"/>
      <c r="G343" s="180"/>
      <c r="H343" s="135"/>
    </row>
    <row r="344" spans="1:8" ht="15">
      <c r="A344" s="143" t="str">
        <f>A343</f>
        <v>1.28</v>
      </c>
      <c r="B344" s="144">
        <v>3997</v>
      </c>
      <c r="C344" s="144" t="s">
        <v>391</v>
      </c>
      <c r="D344" s="144" t="s">
        <v>5</v>
      </c>
      <c r="E344" s="145" t="s">
        <v>10</v>
      </c>
      <c r="F344" s="145">
        <v>1E-3</v>
      </c>
      <c r="G344" s="176">
        <v>3054.28</v>
      </c>
      <c r="H344" s="146">
        <f t="shared" ref="H344:H349" si="54">F344*G344</f>
        <v>3.0542800000000003</v>
      </c>
    </row>
    <row r="345" spans="1:8" ht="15">
      <c r="A345" s="143" t="str">
        <f t="shared" ref="A345:A355" si="55">A344</f>
        <v>1.28</v>
      </c>
      <c r="B345" s="144">
        <v>5061</v>
      </c>
      <c r="C345" s="144" t="s">
        <v>390</v>
      </c>
      <c r="D345" s="144" t="s">
        <v>5</v>
      </c>
      <c r="E345" s="145" t="s">
        <v>11</v>
      </c>
      <c r="F345" s="145">
        <v>0.2</v>
      </c>
      <c r="G345" s="176">
        <v>10</v>
      </c>
      <c r="H345" s="146">
        <f t="shared" si="54"/>
        <v>2</v>
      </c>
    </row>
    <row r="346" spans="1:8" ht="15">
      <c r="A346" s="143" t="str">
        <f t="shared" si="55"/>
        <v>1.28</v>
      </c>
      <c r="B346" s="144"/>
      <c r="C346" s="144"/>
      <c r="D346" s="144" t="s">
        <v>5</v>
      </c>
      <c r="E346" s="145"/>
      <c r="F346" s="145"/>
      <c r="G346" s="176"/>
      <c r="H346" s="146">
        <f t="shared" si="54"/>
        <v>0</v>
      </c>
    </row>
    <row r="347" spans="1:8" ht="15">
      <c r="A347" s="143" t="str">
        <f t="shared" si="55"/>
        <v>1.28</v>
      </c>
      <c r="B347" s="144"/>
      <c r="C347" s="144"/>
      <c r="D347" s="144" t="s">
        <v>5</v>
      </c>
      <c r="E347" s="145"/>
      <c r="F347" s="145"/>
      <c r="G347" s="176"/>
      <c r="H347" s="146">
        <f t="shared" si="54"/>
        <v>0</v>
      </c>
    </row>
    <row r="348" spans="1:8" ht="15">
      <c r="A348" s="143" t="str">
        <f t="shared" si="55"/>
        <v>1.28</v>
      </c>
      <c r="B348" s="144">
        <v>1213</v>
      </c>
      <c r="C348" s="144" t="s">
        <v>388</v>
      </c>
      <c r="D348" s="144" t="s">
        <v>7</v>
      </c>
      <c r="E348" s="145" t="s">
        <v>109</v>
      </c>
      <c r="F348" s="145">
        <v>0.4</v>
      </c>
      <c r="G348" s="176">
        <v>5.93</v>
      </c>
      <c r="H348" s="146">
        <f t="shared" si="54"/>
        <v>2.3719999999999999</v>
      </c>
    </row>
    <row r="349" spans="1:8" ht="15">
      <c r="A349" s="143" t="str">
        <f t="shared" si="55"/>
        <v>1.28</v>
      </c>
      <c r="B349" s="144">
        <v>6117</v>
      </c>
      <c r="C349" s="144" t="s">
        <v>389</v>
      </c>
      <c r="D349" s="144" t="s">
        <v>7</v>
      </c>
      <c r="E349" s="145" t="s">
        <v>109</v>
      </c>
      <c r="F349" s="145">
        <v>0.4</v>
      </c>
      <c r="G349" s="176">
        <v>4.4000000000000004</v>
      </c>
      <c r="H349" s="146">
        <f t="shared" si="54"/>
        <v>1.7600000000000002</v>
      </c>
    </row>
    <row r="350" spans="1:8">
      <c r="A350" s="143" t="str">
        <f t="shared" si="55"/>
        <v>1.28</v>
      </c>
      <c r="B350" s="147"/>
      <c r="C350" s="148"/>
      <c r="D350" s="148"/>
      <c r="E350" s="127" t="s">
        <v>143</v>
      </c>
      <c r="F350" s="127"/>
      <c r="G350" s="149"/>
      <c r="H350" s="150">
        <f>SUM(H344:H347)</f>
        <v>5.0542800000000003</v>
      </c>
    </row>
    <row r="351" spans="1:8">
      <c r="A351" s="143" t="str">
        <f t="shared" si="55"/>
        <v>1.28</v>
      </c>
      <c r="B351" s="147"/>
      <c r="C351" s="148"/>
      <c r="D351" s="148"/>
      <c r="E351" s="127" t="s">
        <v>138</v>
      </c>
      <c r="F351" s="127"/>
      <c r="G351" s="149"/>
      <c r="H351" s="150">
        <f>SUM(H348:H349)</f>
        <v>4.1319999999999997</v>
      </c>
    </row>
    <row r="352" spans="1:8">
      <c r="A352" s="143" t="str">
        <f t="shared" si="55"/>
        <v>1.28</v>
      </c>
      <c r="B352" s="147"/>
      <c r="C352" s="148"/>
      <c r="D352" s="148"/>
      <c r="E352" s="128" t="s">
        <v>139</v>
      </c>
      <c r="F352" s="127"/>
      <c r="G352" s="151">
        <v>0.87849999999999995</v>
      </c>
      <c r="H352" s="150">
        <f>G352*H351</f>
        <v>3.6299619999999995</v>
      </c>
    </row>
    <row r="353" spans="1:8">
      <c r="A353" s="143" t="str">
        <f t="shared" si="55"/>
        <v>1.28</v>
      </c>
      <c r="B353" s="147"/>
      <c r="C353" s="148"/>
      <c r="D353" s="148"/>
      <c r="E353" s="129" t="s">
        <v>140</v>
      </c>
      <c r="F353" s="152"/>
      <c r="G353" s="149"/>
      <c r="H353" s="153">
        <f>SUM(H350:H352)</f>
        <v>12.816241999999999</v>
      </c>
    </row>
    <row r="354" spans="1:8">
      <c r="A354" s="143" t="str">
        <f t="shared" si="55"/>
        <v>1.28</v>
      </c>
      <c r="B354" s="147"/>
      <c r="C354" s="148"/>
      <c r="D354" s="148"/>
      <c r="E354" s="127" t="s">
        <v>141</v>
      </c>
      <c r="F354" s="127"/>
      <c r="G354" s="151">
        <v>0.2167</v>
      </c>
      <c r="H354" s="150">
        <f>G354*H353</f>
        <v>2.7772796413999998</v>
      </c>
    </row>
    <row r="355" spans="1:8" ht="13.5" thickBot="1">
      <c r="A355" s="143" t="str">
        <f t="shared" si="55"/>
        <v>1.28</v>
      </c>
      <c r="B355" s="147"/>
      <c r="C355" s="148"/>
      <c r="D355" s="148"/>
      <c r="E355" s="152" t="s">
        <v>142</v>
      </c>
      <c r="F355" s="152"/>
      <c r="G355" s="149"/>
      <c r="H355" s="153">
        <f>ROUND(SUM(H353:H354),2)</f>
        <v>15.59</v>
      </c>
    </row>
    <row r="356" spans="1:8">
      <c r="A356" s="132" t="str">
        <f>'PLANILHA REFERÊNCIA'!B38</f>
        <v>1.29</v>
      </c>
      <c r="B356" s="133">
        <f>'PLANILHA REFERÊNCIA'!A38</f>
        <v>72110</v>
      </c>
      <c r="C356" s="134" t="str">
        <f>'PLANILHA REFERÊNCIA'!C38</f>
        <v>Fornecimento e instalação de Estrutura Metálica, em tesouras ou treliças, para vãos de até 12m, excluindo telhamento metálico</v>
      </c>
      <c r="D356" s="134"/>
      <c r="E356" s="133" t="str">
        <f>'PLANILHA REFERÊNCIA'!D38</f>
        <v>m²</v>
      </c>
      <c r="F356" s="134"/>
      <c r="G356" s="180"/>
      <c r="H356" s="135"/>
    </row>
    <row r="357" spans="1:8" ht="15">
      <c r="A357" s="143" t="str">
        <f>A356</f>
        <v>1.29</v>
      </c>
      <c r="B357" s="144">
        <v>567</v>
      </c>
      <c r="C357" s="144" t="s">
        <v>439</v>
      </c>
      <c r="D357" s="144" t="s">
        <v>5</v>
      </c>
      <c r="E357" s="145" t="s">
        <v>12</v>
      </c>
      <c r="F357" s="145">
        <v>4</v>
      </c>
      <c r="G357" s="176">
        <v>5.43</v>
      </c>
      <c r="H357" s="146">
        <f t="shared" ref="H357:H361" si="56">F357*G357</f>
        <v>21.72</v>
      </c>
    </row>
    <row r="358" spans="1:8" ht="15">
      <c r="A358" s="143" t="str">
        <f t="shared" ref="A358:A367" si="57">A357</f>
        <v>1.29</v>
      </c>
      <c r="B358" s="144">
        <v>569</v>
      </c>
      <c r="C358" s="144" t="s">
        <v>438</v>
      </c>
      <c r="D358" s="144" t="s">
        <v>5</v>
      </c>
      <c r="E358" s="145" t="s">
        <v>12</v>
      </c>
      <c r="F358" s="145">
        <v>4</v>
      </c>
      <c r="G358" s="176">
        <v>5.41</v>
      </c>
      <c r="H358" s="146">
        <f t="shared" si="56"/>
        <v>21.64</v>
      </c>
    </row>
    <row r="359" spans="1:8" ht="15">
      <c r="A359" s="143" t="str">
        <f t="shared" si="57"/>
        <v>1.29</v>
      </c>
      <c r="B359" s="144">
        <v>3335</v>
      </c>
      <c r="C359" s="144" t="s">
        <v>437</v>
      </c>
      <c r="D359" s="144" t="s">
        <v>5</v>
      </c>
      <c r="E359" s="145" t="s">
        <v>8</v>
      </c>
      <c r="F359" s="145">
        <v>1</v>
      </c>
      <c r="G359" s="176">
        <v>1.74</v>
      </c>
      <c r="H359" s="146">
        <f t="shared" si="56"/>
        <v>1.74</v>
      </c>
    </row>
    <row r="360" spans="1:8" ht="15">
      <c r="A360" s="143" t="str">
        <f t="shared" si="57"/>
        <v>1.29</v>
      </c>
      <c r="B360" s="144">
        <v>6110</v>
      </c>
      <c r="C360" s="144" t="s">
        <v>436</v>
      </c>
      <c r="D360" s="144" t="s">
        <v>7</v>
      </c>
      <c r="E360" s="145" t="s">
        <v>8</v>
      </c>
      <c r="F360" s="145">
        <v>0.5</v>
      </c>
      <c r="G360" s="176">
        <v>5.93</v>
      </c>
      <c r="H360" s="146">
        <f t="shared" si="56"/>
        <v>2.9649999999999999</v>
      </c>
    </row>
    <row r="361" spans="1:8" ht="15">
      <c r="A361" s="143" t="str">
        <f t="shared" si="57"/>
        <v>1.29</v>
      </c>
      <c r="B361" s="163">
        <v>6117</v>
      </c>
      <c r="C361" s="163" t="s">
        <v>39</v>
      </c>
      <c r="D361" s="144" t="s">
        <v>7</v>
      </c>
      <c r="E361" s="145" t="s">
        <v>8</v>
      </c>
      <c r="F361" s="145">
        <v>0.5</v>
      </c>
      <c r="G361" s="176">
        <v>4.4000000000000004</v>
      </c>
      <c r="H361" s="146">
        <f t="shared" si="56"/>
        <v>2.2000000000000002</v>
      </c>
    </row>
    <row r="362" spans="1:8">
      <c r="A362" s="143" t="str">
        <f t="shared" si="57"/>
        <v>1.29</v>
      </c>
      <c r="B362" s="147"/>
      <c r="C362" s="148"/>
      <c r="D362" s="148"/>
      <c r="E362" s="127" t="s">
        <v>143</v>
      </c>
      <c r="F362" s="127"/>
      <c r="G362" s="149"/>
      <c r="H362" s="150">
        <f>SUM(H357:H359)</f>
        <v>45.1</v>
      </c>
    </row>
    <row r="363" spans="1:8">
      <c r="A363" s="143" t="str">
        <f t="shared" si="57"/>
        <v>1.29</v>
      </c>
      <c r="B363" s="136"/>
      <c r="C363" s="137"/>
      <c r="D363" s="137"/>
      <c r="E363" s="120" t="s">
        <v>138</v>
      </c>
      <c r="F363" s="120"/>
      <c r="G363" s="138"/>
      <c r="H363" s="139">
        <f>SUM(H360:H361)</f>
        <v>5.165</v>
      </c>
    </row>
    <row r="364" spans="1:8">
      <c r="A364" s="143" t="str">
        <f t="shared" si="57"/>
        <v>1.29</v>
      </c>
      <c r="B364" s="136"/>
      <c r="C364" s="137"/>
      <c r="D364" s="137"/>
      <c r="E364" s="121" t="s">
        <v>139</v>
      </c>
      <c r="F364" s="120"/>
      <c r="G364" s="140">
        <v>0.87849999999999995</v>
      </c>
      <c r="H364" s="139">
        <f>G364*H363</f>
        <v>4.5374524999999997</v>
      </c>
    </row>
    <row r="365" spans="1:8">
      <c r="A365" s="143" t="str">
        <f t="shared" si="57"/>
        <v>1.29</v>
      </c>
      <c r="B365" s="136"/>
      <c r="C365" s="137"/>
      <c r="D365" s="137"/>
      <c r="E365" s="122" t="s">
        <v>140</v>
      </c>
      <c r="F365" s="123"/>
      <c r="G365" s="138"/>
      <c r="H365" s="141">
        <f>SUM(H362:H364)</f>
        <v>54.802452500000001</v>
      </c>
    </row>
    <row r="366" spans="1:8">
      <c r="A366" s="143" t="str">
        <f t="shared" si="57"/>
        <v>1.29</v>
      </c>
      <c r="B366" s="136"/>
      <c r="C366" s="137"/>
      <c r="D366" s="137"/>
      <c r="E366" s="120" t="s">
        <v>141</v>
      </c>
      <c r="F366" s="120"/>
      <c r="G366" s="140">
        <v>0.2167</v>
      </c>
      <c r="H366" s="139">
        <f>G366*H365</f>
        <v>11.875691456750001</v>
      </c>
    </row>
    <row r="367" spans="1:8" ht="13.5" thickBot="1">
      <c r="A367" s="143" t="str">
        <f t="shared" si="57"/>
        <v>1.29</v>
      </c>
      <c r="B367" s="136"/>
      <c r="C367" s="137"/>
      <c r="D367" s="137"/>
      <c r="E367" s="123" t="s">
        <v>142</v>
      </c>
      <c r="F367" s="123"/>
      <c r="G367" s="138"/>
      <c r="H367" s="141">
        <f>ROUND(SUM(H365:H366),2)</f>
        <v>66.680000000000007</v>
      </c>
    </row>
    <row r="368" spans="1:8">
      <c r="A368" s="132" t="str">
        <f>'PLANILHA REFERÊNCIA'!B39</f>
        <v>1.30</v>
      </c>
      <c r="B368" s="133">
        <f>'PLANILHA REFERÊNCIA'!A39</f>
        <v>84005</v>
      </c>
      <c r="C368" s="134" t="str">
        <f>'PLANILHA REFERÊNCIA'!C39</f>
        <v>Fornecimento e instalação de Gradeado de caibros e ripas</v>
      </c>
      <c r="D368" s="134"/>
      <c r="E368" s="133" t="str">
        <f>'PLANILHA REFERÊNCIA'!D39</f>
        <v>m²</v>
      </c>
      <c r="F368" s="134"/>
      <c r="G368" s="180"/>
      <c r="H368" s="135"/>
    </row>
    <row r="369" spans="1:8" ht="15">
      <c r="A369" s="143" t="str">
        <f>A368</f>
        <v>1.30</v>
      </c>
      <c r="B369" s="163">
        <v>4496</v>
      </c>
      <c r="C369" s="163" t="s">
        <v>425</v>
      </c>
      <c r="D369" s="163" t="s">
        <v>5</v>
      </c>
      <c r="E369" s="164" t="s">
        <v>12</v>
      </c>
      <c r="F369" s="164">
        <v>4.2</v>
      </c>
      <c r="G369" s="165">
        <v>2.7</v>
      </c>
      <c r="H369" s="146">
        <f t="shared" ref="H369:H373" si="58">F369*G369</f>
        <v>11.340000000000002</v>
      </c>
    </row>
    <row r="370" spans="1:8" ht="15">
      <c r="A370" s="143" t="str">
        <f t="shared" ref="A370:A379" si="59">A369</f>
        <v>1.30</v>
      </c>
      <c r="B370" s="163">
        <v>4408</v>
      </c>
      <c r="C370" s="163" t="s">
        <v>426</v>
      </c>
      <c r="D370" s="163" t="s">
        <v>5</v>
      </c>
      <c r="E370" s="164" t="s">
        <v>12</v>
      </c>
      <c r="F370" s="164">
        <v>2.46</v>
      </c>
      <c r="G370" s="165">
        <v>2.25</v>
      </c>
      <c r="H370" s="146">
        <f t="shared" si="58"/>
        <v>5.5350000000000001</v>
      </c>
    </row>
    <row r="371" spans="1:8" ht="15">
      <c r="A371" s="143" t="str">
        <f t="shared" si="59"/>
        <v>1.30</v>
      </c>
      <c r="B371" s="163">
        <v>5071</v>
      </c>
      <c r="C371" s="163" t="s">
        <v>424</v>
      </c>
      <c r="D371" s="163" t="s">
        <v>5</v>
      </c>
      <c r="E371" s="164" t="s">
        <v>11</v>
      </c>
      <c r="F371" s="164">
        <v>0.1</v>
      </c>
      <c r="G371" s="165">
        <v>10.17</v>
      </c>
      <c r="H371" s="146">
        <f t="shared" si="58"/>
        <v>1.0170000000000001</v>
      </c>
    </row>
    <row r="372" spans="1:8" ht="15">
      <c r="A372" s="143" t="str">
        <f t="shared" si="59"/>
        <v>1.30</v>
      </c>
      <c r="B372" s="163">
        <v>1213</v>
      </c>
      <c r="C372" s="163" t="s">
        <v>15</v>
      </c>
      <c r="D372" s="163" t="s">
        <v>7</v>
      </c>
      <c r="E372" s="164" t="s">
        <v>8</v>
      </c>
      <c r="F372" s="164">
        <v>0.36</v>
      </c>
      <c r="G372" s="176">
        <v>5.93</v>
      </c>
      <c r="H372" s="146">
        <f t="shared" si="58"/>
        <v>2.1347999999999998</v>
      </c>
    </row>
    <row r="373" spans="1:8" ht="15">
      <c r="A373" s="143" t="str">
        <f t="shared" si="59"/>
        <v>1.30</v>
      </c>
      <c r="B373" s="163">
        <v>6117</v>
      </c>
      <c r="C373" s="163" t="s">
        <v>39</v>
      </c>
      <c r="D373" s="163" t="s">
        <v>7</v>
      </c>
      <c r="E373" s="164" t="s">
        <v>8</v>
      </c>
      <c r="F373" s="164">
        <v>0.36</v>
      </c>
      <c r="G373" s="176">
        <v>4.4000000000000004</v>
      </c>
      <c r="H373" s="146">
        <f t="shared" si="58"/>
        <v>1.5840000000000001</v>
      </c>
    </row>
    <row r="374" spans="1:8">
      <c r="A374" s="143" t="str">
        <f t="shared" si="59"/>
        <v>1.30</v>
      </c>
      <c r="B374" s="147"/>
      <c r="C374" s="148"/>
      <c r="D374" s="148"/>
      <c r="E374" s="127" t="s">
        <v>143</v>
      </c>
      <c r="F374" s="127"/>
      <c r="G374" s="149"/>
      <c r="H374" s="150">
        <f>SUM(H369:H371)</f>
        <v>17.891999999999999</v>
      </c>
    </row>
    <row r="375" spans="1:8">
      <c r="A375" s="143" t="str">
        <f t="shared" si="59"/>
        <v>1.30</v>
      </c>
      <c r="B375" s="147"/>
      <c r="C375" s="148"/>
      <c r="D375" s="148"/>
      <c r="E375" s="127" t="s">
        <v>138</v>
      </c>
      <c r="F375" s="127"/>
      <c r="G375" s="149"/>
      <c r="H375" s="150">
        <f>SUM(H372:H373)</f>
        <v>3.7187999999999999</v>
      </c>
    </row>
    <row r="376" spans="1:8">
      <c r="A376" s="143" t="str">
        <f t="shared" si="59"/>
        <v>1.30</v>
      </c>
      <c r="B376" s="147"/>
      <c r="C376" s="148"/>
      <c r="D376" s="148"/>
      <c r="E376" s="128" t="s">
        <v>139</v>
      </c>
      <c r="F376" s="127"/>
      <c r="G376" s="151">
        <v>0.87849999999999995</v>
      </c>
      <c r="H376" s="150">
        <f>G376*H375</f>
        <v>3.2669657999999999</v>
      </c>
    </row>
    <row r="377" spans="1:8">
      <c r="A377" s="143" t="str">
        <f t="shared" si="59"/>
        <v>1.30</v>
      </c>
      <c r="B377" s="147"/>
      <c r="C377" s="148"/>
      <c r="D377" s="148"/>
      <c r="E377" s="129" t="s">
        <v>140</v>
      </c>
      <c r="F377" s="152"/>
      <c r="G377" s="149"/>
      <c r="H377" s="153">
        <f>SUM(H374:H376)</f>
        <v>24.877765799999999</v>
      </c>
    </row>
    <row r="378" spans="1:8">
      <c r="A378" s="143" t="str">
        <f t="shared" si="59"/>
        <v>1.30</v>
      </c>
      <c r="B378" s="147"/>
      <c r="C378" s="148"/>
      <c r="D378" s="148"/>
      <c r="E378" s="127" t="s">
        <v>141</v>
      </c>
      <c r="F378" s="127"/>
      <c r="G378" s="151">
        <v>0.2167</v>
      </c>
      <c r="H378" s="150">
        <f>G378*H377</f>
        <v>5.3910118488599998</v>
      </c>
    </row>
    <row r="379" spans="1:8" ht="13.5" thickBot="1">
      <c r="A379" s="143" t="str">
        <f t="shared" si="59"/>
        <v>1.30</v>
      </c>
      <c r="B379" s="147"/>
      <c r="C379" s="148"/>
      <c r="D379" s="148"/>
      <c r="E379" s="152" t="s">
        <v>142</v>
      </c>
      <c r="F379" s="152"/>
      <c r="G379" s="149"/>
      <c r="H379" s="153">
        <f>ROUND(SUM(H377:H378),2)</f>
        <v>30.27</v>
      </c>
    </row>
    <row r="380" spans="1:8">
      <c r="A380" s="132" t="str">
        <f>'PLANILHA REFERÊNCIA'!B40</f>
        <v>1.31</v>
      </c>
      <c r="B380" s="133">
        <f>'PLANILHA REFERÊNCIA'!A40</f>
        <v>73488</v>
      </c>
      <c r="C380" s="134" t="str">
        <f>'PLANILHA REFERÊNCIA'!C40</f>
        <v>Fornecimento de Macaranduba aparelhada 3" x 6"</v>
      </c>
      <c r="D380" s="134"/>
      <c r="E380" s="133" t="str">
        <f>'PLANILHA REFERÊNCIA'!D40</f>
        <v>m</v>
      </c>
      <c r="F380" s="134"/>
      <c r="G380" s="180"/>
      <c r="H380" s="135"/>
    </row>
    <row r="381" spans="1:8" ht="15">
      <c r="A381" s="143" t="str">
        <f>A380</f>
        <v>1.31</v>
      </c>
      <c r="B381" s="144"/>
      <c r="C381" s="144" t="s">
        <v>393</v>
      </c>
      <c r="D381" s="144" t="s">
        <v>5</v>
      </c>
      <c r="E381" s="145" t="s">
        <v>12</v>
      </c>
      <c r="F381" s="145">
        <v>1</v>
      </c>
      <c r="G381" s="176">
        <v>9.49</v>
      </c>
      <c r="H381" s="146">
        <f t="shared" ref="H381:H385" si="60">F381*G381</f>
        <v>9.49</v>
      </c>
    </row>
    <row r="382" spans="1:8" ht="15">
      <c r="A382" s="143" t="str">
        <f t="shared" ref="A382:A391" si="61">A381</f>
        <v>1.31</v>
      </c>
      <c r="B382" s="144">
        <v>5075</v>
      </c>
      <c r="C382" s="144" t="s">
        <v>394</v>
      </c>
      <c r="D382" s="144" t="s">
        <v>5</v>
      </c>
      <c r="E382" s="145" t="s">
        <v>11</v>
      </c>
      <c r="F382" s="145">
        <v>0.1</v>
      </c>
      <c r="G382" s="176">
        <v>10.17</v>
      </c>
      <c r="H382" s="146">
        <f t="shared" si="60"/>
        <v>1.0170000000000001</v>
      </c>
    </row>
    <row r="383" spans="1:8" ht="15">
      <c r="A383" s="143" t="str">
        <f t="shared" si="61"/>
        <v>1.31</v>
      </c>
      <c r="B383" s="144"/>
      <c r="C383" s="144"/>
      <c r="D383" s="144" t="s">
        <v>5</v>
      </c>
      <c r="E383" s="145"/>
      <c r="F383" s="145"/>
      <c r="G383" s="176"/>
      <c r="H383" s="146">
        <f t="shared" si="60"/>
        <v>0</v>
      </c>
    </row>
    <row r="384" spans="1:8" ht="15">
      <c r="A384" s="143" t="str">
        <f t="shared" si="61"/>
        <v>1.31</v>
      </c>
      <c r="B384" s="144">
        <v>1213</v>
      </c>
      <c r="C384" s="144" t="s">
        <v>363</v>
      </c>
      <c r="D384" s="144" t="s">
        <v>7</v>
      </c>
      <c r="E384" s="145" t="s">
        <v>109</v>
      </c>
      <c r="F384" s="145">
        <v>0.1</v>
      </c>
      <c r="G384" s="176">
        <v>5.93</v>
      </c>
      <c r="H384" s="146">
        <f t="shared" si="60"/>
        <v>0.59299999999999997</v>
      </c>
    </row>
    <row r="385" spans="1:8" ht="15">
      <c r="A385" s="143" t="str">
        <f t="shared" si="61"/>
        <v>1.31</v>
      </c>
      <c r="B385" s="144">
        <v>6117</v>
      </c>
      <c r="C385" s="144" t="s">
        <v>392</v>
      </c>
      <c r="D385" s="144" t="s">
        <v>7</v>
      </c>
      <c r="E385" s="145" t="s">
        <v>109</v>
      </c>
      <c r="F385" s="145">
        <v>0.1</v>
      </c>
      <c r="G385" s="176">
        <v>4.4000000000000004</v>
      </c>
      <c r="H385" s="146">
        <f t="shared" si="60"/>
        <v>0.44000000000000006</v>
      </c>
    </row>
    <row r="386" spans="1:8">
      <c r="A386" s="143" t="str">
        <f t="shared" si="61"/>
        <v>1.31</v>
      </c>
      <c r="B386" s="147"/>
      <c r="C386" s="148"/>
      <c r="D386" s="148"/>
      <c r="E386" s="127" t="s">
        <v>143</v>
      </c>
      <c r="F386" s="127"/>
      <c r="G386" s="149"/>
      <c r="H386" s="150">
        <f>SUM(H381:H383)</f>
        <v>10.507</v>
      </c>
    </row>
    <row r="387" spans="1:8">
      <c r="A387" s="143" t="str">
        <f t="shared" si="61"/>
        <v>1.31</v>
      </c>
      <c r="B387" s="147"/>
      <c r="C387" s="148"/>
      <c r="D387" s="148"/>
      <c r="E387" s="127" t="s">
        <v>138</v>
      </c>
      <c r="F387" s="127"/>
      <c r="G387" s="149"/>
      <c r="H387" s="150">
        <f>SUM(H384:H385)</f>
        <v>1.0329999999999999</v>
      </c>
    </row>
    <row r="388" spans="1:8">
      <c r="A388" s="143" t="str">
        <f t="shared" si="61"/>
        <v>1.31</v>
      </c>
      <c r="B388" s="147"/>
      <c r="C388" s="148"/>
      <c r="D388" s="148"/>
      <c r="E388" s="128" t="s">
        <v>139</v>
      </c>
      <c r="F388" s="127"/>
      <c r="G388" s="151">
        <v>0.87849999999999995</v>
      </c>
      <c r="H388" s="150">
        <f>G388*H387</f>
        <v>0.90749049999999987</v>
      </c>
    </row>
    <row r="389" spans="1:8">
      <c r="A389" s="143" t="str">
        <f t="shared" si="61"/>
        <v>1.31</v>
      </c>
      <c r="B389" s="147"/>
      <c r="C389" s="148"/>
      <c r="D389" s="148"/>
      <c r="E389" s="129" t="s">
        <v>140</v>
      </c>
      <c r="F389" s="152"/>
      <c r="G389" s="149"/>
      <c r="H389" s="153">
        <f>SUM(H386:H388)</f>
        <v>12.447490499999999</v>
      </c>
    </row>
    <row r="390" spans="1:8">
      <c r="A390" s="143" t="str">
        <f t="shared" si="61"/>
        <v>1.31</v>
      </c>
      <c r="B390" s="147"/>
      <c r="C390" s="148"/>
      <c r="D390" s="148"/>
      <c r="E390" s="127" t="s">
        <v>141</v>
      </c>
      <c r="F390" s="127"/>
      <c r="G390" s="151">
        <v>0.2167</v>
      </c>
      <c r="H390" s="150">
        <f>G390*H389</f>
        <v>2.6973711913499998</v>
      </c>
    </row>
    <row r="391" spans="1:8" ht="13.5" thickBot="1">
      <c r="A391" s="143" t="str">
        <f t="shared" si="61"/>
        <v>1.31</v>
      </c>
      <c r="B391" s="147"/>
      <c r="C391" s="148"/>
      <c r="D391" s="148"/>
      <c r="E391" s="152" t="s">
        <v>142</v>
      </c>
      <c r="F391" s="152"/>
      <c r="G391" s="149"/>
      <c r="H391" s="153">
        <f>ROUND(SUM(H389:H390),2)</f>
        <v>15.14</v>
      </c>
    </row>
    <row r="392" spans="1:8">
      <c r="A392" s="132" t="str">
        <f>'PLANILHA REFERÊNCIA'!B41</f>
        <v>1.32</v>
      </c>
      <c r="B392" s="133">
        <f>'PLANILHA REFERÊNCIA'!A41</f>
        <v>73460</v>
      </c>
      <c r="C392" s="134" t="str">
        <f>'PLANILHA REFERÊNCIA'!C41</f>
        <v>Fornecimento de Macaranduba aparelhada de 3" x4 1/2"</v>
      </c>
      <c r="D392" s="134"/>
      <c r="E392" s="133" t="str">
        <f>'PLANILHA REFERÊNCIA'!D41</f>
        <v>m</v>
      </c>
      <c r="F392" s="134"/>
      <c r="G392" s="180"/>
      <c r="H392" s="135"/>
    </row>
    <row r="393" spans="1:8" ht="15">
      <c r="A393" s="143" t="str">
        <f>A392</f>
        <v>1.32</v>
      </c>
      <c r="B393" s="144"/>
      <c r="C393" s="144" t="s">
        <v>395</v>
      </c>
      <c r="D393" s="144" t="s">
        <v>5</v>
      </c>
      <c r="E393" s="145" t="s">
        <v>12</v>
      </c>
      <c r="F393" s="145">
        <v>1</v>
      </c>
      <c r="G393" s="176">
        <v>12.5</v>
      </c>
      <c r="H393" s="146">
        <f t="shared" ref="H393:H397" si="62">F393*G393</f>
        <v>12.5</v>
      </c>
    </row>
    <row r="394" spans="1:8" ht="15">
      <c r="A394" s="143" t="str">
        <f t="shared" ref="A394:A403" si="63">A393</f>
        <v>1.32</v>
      </c>
      <c r="B394" s="144">
        <v>5075</v>
      </c>
      <c r="C394" s="144" t="s">
        <v>394</v>
      </c>
      <c r="D394" s="144" t="s">
        <v>5</v>
      </c>
      <c r="E394" s="145" t="s">
        <v>11</v>
      </c>
      <c r="F394" s="145">
        <v>0.1</v>
      </c>
      <c r="G394" s="176">
        <v>10.17</v>
      </c>
      <c r="H394" s="146">
        <f t="shared" si="62"/>
        <v>1.0170000000000001</v>
      </c>
    </row>
    <row r="395" spans="1:8" ht="15">
      <c r="A395" s="143" t="str">
        <f t="shared" si="63"/>
        <v>1.32</v>
      </c>
      <c r="B395" s="144"/>
      <c r="C395" s="144"/>
      <c r="D395" s="144" t="s">
        <v>5</v>
      </c>
      <c r="E395" s="145"/>
      <c r="F395" s="145"/>
      <c r="G395" s="176"/>
      <c r="H395" s="146">
        <f t="shared" si="62"/>
        <v>0</v>
      </c>
    </row>
    <row r="396" spans="1:8" ht="15">
      <c r="A396" s="143" t="str">
        <f t="shared" si="63"/>
        <v>1.32</v>
      </c>
      <c r="B396" s="144">
        <v>1213</v>
      </c>
      <c r="C396" s="144" t="s">
        <v>363</v>
      </c>
      <c r="D396" s="144" t="s">
        <v>7</v>
      </c>
      <c r="E396" s="145" t="s">
        <v>109</v>
      </c>
      <c r="F396" s="145">
        <v>0.1</v>
      </c>
      <c r="G396" s="176">
        <v>5.93</v>
      </c>
      <c r="H396" s="146">
        <f t="shared" si="62"/>
        <v>0.59299999999999997</v>
      </c>
    </row>
    <row r="397" spans="1:8" ht="15">
      <c r="A397" s="143" t="str">
        <f t="shared" si="63"/>
        <v>1.32</v>
      </c>
      <c r="B397" s="144">
        <v>6117</v>
      </c>
      <c r="C397" s="144" t="s">
        <v>392</v>
      </c>
      <c r="D397" s="144" t="s">
        <v>7</v>
      </c>
      <c r="E397" s="145" t="s">
        <v>109</v>
      </c>
      <c r="F397" s="145">
        <v>0.1</v>
      </c>
      <c r="G397" s="176">
        <v>4.4000000000000004</v>
      </c>
      <c r="H397" s="146">
        <f t="shared" si="62"/>
        <v>0.44000000000000006</v>
      </c>
    </row>
    <row r="398" spans="1:8">
      <c r="A398" s="143" t="str">
        <f t="shared" si="63"/>
        <v>1.32</v>
      </c>
      <c r="B398" s="147"/>
      <c r="C398" s="148"/>
      <c r="D398" s="148"/>
      <c r="E398" s="127" t="s">
        <v>143</v>
      </c>
      <c r="F398" s="127"/>
      <c r="G398" s="149"/>
      <c r="H398" s="150">
        <f>SUM(H393:H395)</f>
        <v>13.516999999999999</v>
      </c>
    </row>
    <row r="399" spans="1:8">
      <c r="A399" s="143" t="str">
        <f t="shared" si="63"/>
        <v>1.32</v>
      </c>
      <c r="B399" s="147"/>
      <c r="C399" s="148"/>
      <c r="D399" s="148"/>
      <c r="E399" s="127" t="s">
        <v>138</v>
      </c>
      <c r="F399" s="127"/>
      <c r="G399" s="149"/>
      <c r="H399" s="150">
        <f>SUM(H396:H397)</f>
        <v>1.0329999999999999</v>
      </c>
    </row>
    <row r="400" spans="1:8">
      <c r="A400" s="143" t="str">
        <f t="shared" si="63"/>
        <v>1.32</v>
      </c>
      <c r="B400" s="147"/>
      <c r="C400" s="148"/>
      <c r="D400" s="148"/>
      <c r="E400" s="128" t="s">
        <v>139</v>
      </c>
      <c r="F400" s="127"/>
      <c r="G400" s="151">
        <v>0.87849999999999995</v>
      </c>
      <c r="H400" s="150">
        <f>G400*H399</f>
        <v>0.90749049999999987</v>
      </c>
    </row>
    <row r="401" spans="1:8">
      <c r="A401" s="143" t="str">
        <f t="shared" si="63"/>
        <v>1.32</v>
      </c>
      <c r="B401" s="147"/>
      <c r="C401" s="148"/>
      <c r="D401" s="148"/>
      <c r="E401" s="129" t="s">
        <v>140</v>
      </c>
      <c r="F401" s="152"/>
      <c r="G401" s="149"/>
      <c r="H401" s="153">
        <f>SUM(H398:H400)</f>
        <v>15.457490499999999</v>
      </c>
    </row>
    <row r="402" spans="1:8">
      <c r="A402" s="143" t="str">
        <f t="shared" si="63"/>
        <v>1.32</v>
      </c>
      <c r="B402" s="147"/>
      <c r="C402" s="148"/>
      <c r="D402" s="148"/>
      <c r="E402" s="127" t="s">
        <v>141</v>
      </c>
      <c r="F402" s="127"/>
      <c r="G402" s="151">
        <v>0.2167</v>
      </c>
      <c r="H402" s="150">
        <f>G402*H401</f>
        <v>3.34963819135</v>
      </c>
    </row>
    <row r="403" spans="1:8" ht="13.5" thickBot="1">
      <c r="A403" s="143" t="str">
        <f t="shared" si="63"/>
        <v>1.32</v>
      </c>
      <c r="B403" s="147"/>
      <c r="C403" s="148"/>
      <c r="D403" s="148"/>
      <c r="E403" s="152" t="s">
        <v>142</v>
      </c>
      <c r="F403" s="152"/>
      <c r="G403" s="149"/>
      <c r="H403" s="153">
        <f>ROUND(SUM(H401:H402),2)</f>
        <v>18.809999999999999</v>
      </c>
    </row>
    <row r="404" spans="1:8">
      <c r="A404" s="132" t="str">
        <f>'PLANILHA REFERÊNCIA'!B42</f>
        <v>1.33</v>
      </c>
      <c r="B404" s="133">
        <f>'PLANILHA REFERÊNCIA'!A42</f>
        <v>72087</v>
      </c>
      <c r="C404" s="134" t="str">
        <f>'PLANILHA REFERÊNCIA'!C42</f>
        <v>Recolocacao de madeiramento de telhado, considerando reaproveitamento de material</v>
      </c>
      <c r="D404" s="134"/>
      <c r="E404" s="133" t="str">
        <f>'PLANILHA REFERÊNCIA'!D42</f>
        <v>m</v>
      </c>
      <c r="F404" s="134"/>
      <c r="G404" s="180"/>
      <c r="H404" s="135"/>
    </row>
    <row r="405" spans="1:8" ht="15">
      <c r="A405" s="143" t="str">
        <f>A404</f>
        <v>1.33</v>
      </c>
      <c r="B405" s="144">
        <v>5061</v>
      </c>
      <c r="C405" s="144" t="s">
        <v>390</v>
      </c>
      <c r="D405" s="163" t="s">
        <v>5</v>
      </c>
      <c r="E405" s="164" t="s">
        <v>11</v>
      </c>
      <c r="F405" s="164">
        <v>2.5000000000000001E-2</v>
      </c>
      <c r="G405" s="176">
        <v>10</v>
      </c>
      <c r="H405" s="146">
        <f t="shared" ref="H405:H408" si="64">F405*G405</f>
        <v>0.25</v>
      </c>
    </row>
    <row r="406" spans="1:8" ht="15">
      <c r="A406" s="143" t="str">
        <f t="shared" ref="A406:A414" si="65">A405</f>
        <v>1.33</v>
      </c>
      <c r="B406" s="144"/>
      <c r="C406" s="144"/>
      <c r="D406" s="144" t="s">
        <v>5</v>
      </c>
      <c r="E406" s="145"/>
      <c r="F406" s="145"/>
      <c r="G406" s="176"/>
      <c r="H406" s="146">
        <f t="shared" si="64"/>
        <v>0</v>
      </c>
    </row>
    <row r="407" spans="1:8" ht="15">
      <c r="A407" s="143" t="str">
        <f t="shared" si="65"/>
        <v>1.33</v>
      </c>
      <c r="B407" s="163">
        <v>1213</v>
      </c>
      <c r="C407" s="163" t="s">
        <v>15</v>
      </c>
      <c r="D407" s="163" t="s">
        <v>7</v>
      </c>
      <c r="E407" s="164" t="s">
        <v>8</v>
      </c>
      <c r="F407" s="164">
        <v>0.4</v>
      </c>
      <c r="G407" s="176">
        <v>5.93</v>
      </c>
      <c r="H407" s="146">
        <f t="shared" si="64"/>
        <v>2.3719999999999999</v>
      </c>
    </row>
    <row r="408" spans="1:8" ht="15">
      <c r="A408" s="143" t="str">
        <f t="shared" si="65"/>
        <v>1.33</v>
      </c>
      <c r="B408" s="163">
        <v>6117</v>
      </c>
      <c r="C408" s="163" t="s">
        <v>39</v>
      </c>
      <c r="D408" s="163" t="s">
        <v>7</v>
      </c>
      <c r="E408" s="164" t="s">
        <v>8</v>
      </c>
      <c r="F408" s="164">
        <v>0.4</v>
      </c>
      <c r="G408" s="176">
        <v>4.4000000000000004</v>
      </c>
      <c r="H408" s="146">
        <f t="shared" si="64"/>
        <v>1.7600000000000002</v>
      </c>
    </row>
    <row r="409" spans="1:8">
      <c r="A409" s="143" t="str">
        <f t="shared" si="65"/>
        <v>1.33</v>
      </c>
      <c r="B409" s="147"/>
      <c r="C409" s="148"/>
      <c r="D409" s="148"/>
      <c r="E409" s="127" t="s">
        <v>143</v>
      </c>
      <c r="F409" s="127"/>
      <c r="G409" s="149"/>
      <c r="H409" s="150">
        <f>SUM(H405:H406)</f>
        <v>0.25</v>
      </c>
    </row>
    <row r="410" spans="1:8">
      <c r="A410" s="143" t="str">
        <f t="shared" si="65"/>
        <v>1.33</v>
      </c>
      <c r="B410" s="147"/>
      <c r="C410" s="148"/>
      <c r="D410" s="148"/>
      <c r="E410" s="127" t="s">
        <v>138</v>
      </c>
      <c r="F410" s="127"/>
      <c r="G410" s="149"/>
      <c r="H410" s="150">
        <f>SUM(H407:H408)</f>
        <v>4.1319999999999997</v>
      </c>
    </row>
    <row r="411" spans="1:8">
      <c r="A411" s="143" t="str">
        <f t="shared" si="65"/>
        <v>1.33</v>
      </c>
      <c r="B411" s="147"/>
      <c r="C411" s="148"/>
      <c r="D411" s="148"/>
      <c r="E411" s="128" t="s">
        <v>139</v>
      </c>
      <c r="F411" s="127"/>
      <c r="G411" s="151">
        <v>0.87849999999999995</v>
      </c>
      <c r="H411" s="150">
        <f>G411*H410</f>
        <v>3.6299619999999995</v>
      </c>
    </row>
    <row r="412" spans="1:8">
      <c r="A412" s="143" t="str">
        <f t="shared" si="65"/>
        <v>1.33</v>
      </c>
      <c r="B412" s="147"/>
      <c r="C412" s="148"/>
      <c r="D412" s="148"/>
      <c r="E412" s="129" t="s">
        <v>140</v>
      </c>
      <c r="F412" s="152"/>
      <c r="G412" s="149"/>
      <c r="H412" s="153">
        <f>SUM(H409:H411)</f>
        <v>8.0119619999999987</v>
      </c>
    </row>
    <row r="413" spans="1:8">
      <c r="A413" s="143" t="str">
        <f t="shared" si="65"/>
        <v>1.33</v>
      </c>
      <c r="B413" s="147"/>
      <c r="C413" s="148"/>
      <c r="D413" s="148"/>
      <c r="E413" s="127" t="s">
        <v>141</v>
      </c>
      <c r="F413" s="127"/>
      <c r="G413" s="151">
        <v>0.2167</v>
      </c>
      <c r="H413" s="150">
        <f>G413*H412</f>
        <v>1.7361921653999997</v>
      </c>
    </row>
    <row r="414" spans="1:8" ht="13.5" thickBot="1">
      <c r="A414" s="143" t="str">
        <f t="shared" si="65"/>
        <v>1.33</v>
      </c>
      <c r="B414" s="147"/>
      <c r="C414" s="148"/>
      <c r="D414" s="148"/>
      <c r="E414" s="152" t="s">
        <v>142</v>
      </c>
      <c r="F414" s="152"/>
      <c r="G414" s="149"/>
      <c r="H414" s="153">
        <f>ROUND(SUM(H412:H413),2)</f>
        <v>9.75</v>
      </c>
    </row>
    <row r="415" spans="1:8" ht="22.5">
      <c r="A415" s="132" t="str">
        <f>'PLANILHA REFERÊNCIA'!B43</f>
        <v>1.34</v>
      </c>
      <c r="B415" s="133">
        <f>'PLANILHA REFERÊNCIA'!A43</f>
        <v>72093</v>
      </c>
      <c r="C415" s="134" t="str">
        <f>'PLANILHA REFERÊNCIA'!C43</f>
        <v>Recolocação de telha de fibrocimento estrutural largura útil 49cm ou 44cm, considerando o reaproveitamento do material a exceção do conjunto de arruelas de vedação</v>
      </c>
      <c r="D415" s="134"/>
      <c r="E415" s="133" t="str">
        <f>'PLANILHA REFERÊNCIA'!D43</f>
        <v>m²</v>
      </c>
      <c r="F415" s="134"/>
      <c r="G415" s="180"/>
      <c r="H415" s="135"/>
    </row>
    <row r="416" spans="1:8" ht="15">
      <c r="A416" s="143" t="str">
        <f>A415</f>
        <v>1.34</v>
      </c>
      <c r="B416" s="163">
        <v>1607</v>
      </c>
      <c r="C416" s="163" t="s">
        <v>30</v>
      </c>
      <c r="D416" s="163" t="s">
        <v>5</v>
      </c>
      <c r="E416" s="164" t="s">
        <v>29</v>
      </c>
      <c r="F416" s="164">
        <v>0.9</v>
      </c>
      <c r="G416" s="165">
        <v>0.14000000000000001</v>
      </c>
      <c r="H416" s="146">
        <f t="shared" ref="H416:H421" si="66">F416*G416</f>
        <v>0.12600000000000003</v>
      </c>
    </row>
    <row r="417" spans="1:8" ht="15">
      <c r="A417" s="143" t="str">
        <f t="shared" ref="A417:A427" si="67">A416</f>
        <v>1.34</v>
      </c>
      <c r="B417" s="144"/>
      <c r="C417" s="144"/>
      <c r="D417" s="144" t="s">
        <v>5</v>
      </c>
      <c r="E417" s="145"/>
      <c r="F417" s="145"/>
      <c r="G417" s="176"/>
      <c r="H417" s="146">
        <f t="shared" si="66"/>
        <v>0</v>
      </c>
    </row>
    <row r="418" spans="1:8" ht="15">
      <c r="A418" s="143" t="str">
        <f t="shared" si="67"/>
        <v>1.34</v>
      </c>
      <c r="B418" s="163">
        <v>12869</v>
      </c>
      <c r="C418" s="163" t="s">
        <v>76</v>
      </c>
      <c r="D418" s="163" t="s">
        <v>7</v>
      </c>
      <c r="E418" s="164" t="s">
        <v>8</v>
      </c>
      <c r="F418" s="164">
        <v>0.3</v>
      </c>
      <c r="G418" s="176">
        <v>5.93</v>
      </c>
      <c r="H418" s="146">
        <f t="shared" si="66"/>
        <v>1.7789999999999999</v>
      </c>
    </row>
    <row r="419" spans="1:8" ht="15">
      <c r="A419" s="143" t="str">
        <f t="shared" si="67"/>
        <v>1.34</v>
      </c>
      <c r="B419" s="163">
        <v>6111</v>
      </c>
      <c r="C419" s="163" t="s">
        <v>9</v>
      </c>
      <c r="D419" s="163" t="s">
        <v>7</v>
      </c>
      <c r="E419" s="164" t="s">
        <v>8</v>
      </c>
      <c r="F419" s="164">
        <v>0.3</v>
      </c>
      <c r="G419" s="176">
        <v>4.4000000000000004</v>
      </c>
      <c r="H419" s="146">
        <f t="shared" si="66"/>
        <v>1.32</v>
      </c>
    </row>
    <row r="420" spans="1:8" ht="15">
      <c r="A420" s="143" t="str">
        <f t="shared" si="67"/>
        <v>1.34</v>
      </c>
      <c r="B420" s="144"/>
      <c r="C420" s="144"/>
      <c r="D420" s="144" t="s">
        <v>7</v>
      </c>
      <c r="E420" s="145" t="s">
        <v>109</v>
      </c>
      <c r="F420" s="145"/>
      <c r="G420" s="176">
        <v>5.93</v>
      </c>
      <c r="H420" s="146">
        <f t="shared" si="66"/>
        <v>0</v>
      </c>
    </row>
    <row r="421" spans="1:8" ht="15">
      <c r="A421" s="143" t="str">
        <f t="shared" si="67"/>
        <v>1.34</v>
      </c>
      <c r="B421" s="144"/>
      <c r="C421" s="144"/>
      <c r="D421" s="144" t="s">
        <v>7</v>
      </c>
      <c r="E421" s="145" t="s">
        <v>109</v>
      </c>
      <c r="F421" s="145"/>
      <c r="G421" s="176">
        <v>5.93</v>
      </c>
      <c r="H421" s="146">
        <f t="shared" si="66"/>
        <v>0</v>
      </c>
    </row>
    <row r="422" spans="1:8">
      <c r="A422" s="143" t="str">
        <f t="shared" si="67"/>
        <v>1.34</v>
      </c>
      <c r="B422" s="147"/>
      <c r="C422" s="148"/>
      <c r="D422" s="148"/>
      <c r="E422" s="127" t="s">
        <v>143</v>
      </c>
      <c r="F422" s="127"/>
      <c r="G422" s="149"/>
      <c r="H422" s="150">
        <f>SUM(H416:H417)</f>
        <v>0.12600000000000003</v>
      </c>
    </row>
    <row r="423" spans="1:8">
      <c r="A423" s="143" t="str">
        <f t="shared" si="67"/>
        <v>1.34</v>
      </c>
      <c r="B423" s="147"/>
      <c r="C423" s="148"/>
      <c r="D423" s="148"/>
      <c r="E423" s="127" t="s">
        <v>138</v>
      </c>
      <c r="F423" s="127"/>
      <c r="G423" s="149"/>
      <c r="H423" s="150">
        <f>SUM(H418:H421)</f>
        <v>3.0990000000000002</v>
      </c>
    </row>
    <row r="424" spans="1:8">
      <c r="A424" s="143" t="str">
        <f t="shared" si="67"/>
        <v>1.34</v>
      </c>
      <c r="B424" s="147"/>
      <c r="C424" s="148"/>
      <c r="D424" s="148"/>
      <c r="E424" s="128" t="s">
        <v>139</v>
      </c>
      <c r="F424" s="127"/>
      <c r="G424" s="151">
        <v>0.87849999999999995</v>
      </c>
      <c r="H424" s="150">
        <f>G424*H423</f>
        <v>2.7224715000000002</v>
      </c>
    </row>
    <row r="425" spans="1:8">
      <c r="A425" s="143" t="str">
        <f t="shared" si="67"/>
        <v>1.34</v>
      </c>
      <c r="B425" s="147"/>
      <c r="C425" s="148"/>
      <c r="D425" s="148"/>
      <c r="E425" s="129" t="s">
        <v>140</v>
      </c>
      <c r="F425" s="152"/>
      <c r="G425" s="149"/>
      <c r="H425" s="153">
        <f>SUM(H422:H424)</f>
        <v>5.9474715000000007</v>
      </c>
    </row>
    <row r="426" spans="1:8">
      <c r="A426" s="143" t="str">
        <f t="shared" si="67"/>
        <v>1.34</v>
      </c>
      <c r="B426" s="147"/>
      <c r="C426" s="148"/>
      <c r="D426" s="148"/>
      <c r="E426" s="127" t="s">
        <v>141</v>
      </c>
      <c r="F426" s="127"/>
      <c r="G426" s="151">
        <v>0.2167</v>
      </c>
      <c r="H426" s="150">
        <f>G426*H425</f>
        <v>1.2888170740500002</v>
      </c>
    </row>
    <row r="427" spans="1:8" ht="13.5" thickBot="1">
      <c r="A427" s="143" t="str">
        <f t="shared" si="67"/>
        <v>1.34</v>
      </c>
      <c r="B427" s="147"/>
      <c r="C427" s="148"/>
      <c r="D427" s="148"/>
      <c r="E427" s="152" t="s">
        <v>142</v>
      </c>
      <c r="F427" s="152"/>
      <c r="G427" s="149"/>
      <c r="H427" s="153">
        <f>ROUND(SUM(H425:H426),2)</f>
        <v>7.24</v>
      </c>
    </row>
    <row r="428" spans="1:8">
      <c r="A428" s="132" t="str">
        <f>'PLANILHA REFERÊNCIA'!B44</f>
        <v>1.35</v>
      </c>
      <c r="B428" s="133">
        <f>'PLANILHA REFERÊNCIA'!A44</f>
        <v>72091</v>
      </c>
      <c r="C428" s="134" t="str">
        <f>'PLANILHA REFERÊNCIA'!C44</f>
        <v>Recolocacao de telhas ceramicas, considerando reaproveitamento de material</v>
      </c>
      <c r="D428" s="134"/>
      <c r="E428" s="133" t="str">
        <f>'PLANILHA REFERÊNCIA'!D44</f>
        <v>m²</v>
      </c>
      <c r="F428" s="134"/>
      <c r="G428" s="180"/>
      <c r="H428" s="135"/>
    </row>
    <row r="429" spans="1:8" ht="15">
      <c r="A429" s="143" t="str">
        <f>A428</f>
        <v>1.35</v>
      </c>
      <c r="B429" s="144"/>
      <c r="C429" s="144"/>
      <c r="D429" s="144" t="s">
        <v>5</v>
      </c>
      <c r="E429" s="145"/>
      <c r="F429" s="145"/>
      <c r="G429" s="176"/>
      <c r="H429" s="146">
        <f t="shared" ref="H429:H433" si="68">F429*G429</f>
        <v>0</v>
      </c>
    </row>
    <row r="430" spans="1:8" ht="15">
      <c r="A430" s="143" t="str">
        <f t="shared" ref="A430:A439" si="69">A429</f>
        <v>1.35</v>
      </c>
      <c r="B430" s="163">
        <v>12869</v>
      </c>
      <c r="C430" s="163" t="s">
        <v>76</v>
      </c>
      <c r="D430" s="163" t="s">
        <v>7</v>
      </c>
      <c r="E430" s="164" t="s">
        <v>8</v>
      </c>
      <c r="F430" s="164">
        <v>0.75</v>
      </c>
      <c r="G430" s="176">
        <v>5.93</v>
      </c>
      <c r="H430" s="146">
        <f t="shared" si="68"/>
        <v>4.4474999999999998</v>
      </c>
    </row>
    <row r="431" spans="1:8" ht="15">
      <c r="A431" s="143" t="str">
        <f t="shared" si="69"/>
        <v>1.35</v>
      </c>
      <c r="B431" s="163">
        <v>6111</v>
      </c>
      <c r="C431" s="163" t="s">
        <v>9</v>
      </c>
      <c r="D431" s="163" t="s">
        <v>7</v>
      </c>
      <c r="E431" s="164" t="s">
        <v>8</v>
      </c>
      <c r="F431" s="164">
        <v>0.75</v>
      </c>
      <c r="G431" s="176">
        <v>4.4000000000000004</v>
      </c>
      <c r="H431" s="146">
        <f t="shared" si="68"/>
        <v>3.3000000000000003</v>
      </c>
    </row>
    <row r="432" spans="1:8" ht="15">
      <c r="A432" s="143" t="str">
        <f t="shared" si="69"/>
        <v>1.35</v>
      </c>
      <c r="B432" s="144"/>
      <c r="C432" s="144"/>
      <c r="D432" s="144" t="s">
        <v>7</v>
      </c>
      <c r="E432" s="145" t="s">
        <v>109</v>
      </c>
      <c r="F432" s="145"/>
      <c r="G432" s="176">
        <v>5.93</v>
      </c>
      <c r="H432" s="146">
        <f t="shared" si="68"/>
        <v>0</v>
      </c>
    </row>
    <row r="433" spans="1:8" ht="15">
      <c r="A433" s="143" t="str">
        <f t="shared" si="69"/>
        <v>1.35</v>
      </c>
      <c r="B433" s="144"/>
      <c r="C433" s="144"/>
      <c r="D433" s="144" t="s">
        <v>7</v>
      </c>
      <c r="E433" s="145" t="s">
        <v>109</v>
      </c>
      <c r="F433" s="145"/>
      <c r="G433" s="176">
        <v>5.93</v>
      </c>
      <c r="H433" s="146">
        <f t="shared" si="68"/>
        <v>0</v>
      </c>
    </row>
    <row r="434" spans="1:8">
      <c r="A434" s="143" t="str">
        <f t="shared" si="69"/>
        <v>1.35</v>
      </c>
      <c r="B434" s="147"/>
      <c r="C434" s="148"/>
      <c r="D434" s="148"/>
      <c r="E434" s="127" t="s">
        <v>143</v>
      </c>
      <c r="F434" s="127"/>
      <c r="G434" s="149"/>
      <c r="H434" s="150">
        <f>SUM(H429:H429)</f>
        <v>0</v>
      </c>
    </row>
    <row r="435" spans="1:8">
      <c r="A435" s="143" t="str">
        <f t="shared" si="69"/>
        <v>1.35</v>
      </c>
      <c r="B435" s="147"/>
      <c r="C435" s="148"/>
      <c r="D435" s="148"/>
      <c r="E435" s="127" t="s">
        <v>138</v>
      </c>
      <c r="F435" s="127"/>
      <c r="G435" s="149"/>
      <c r="H435" s="150">
        <f>SUM(H430:H433)</f>
        <v>7.7475000000000005</v>
      </c>
    </row>
    <row r="436" spans="1:8">
      <c r="A436" s="143" t="str">
        <f t="shared" si="69"/>
        <v>1.35</v>
      </c>
      <c r="B436" s="147"/>
      <c r="C436" s="148"/>
      <c r="D436" s="148"/>
      <c r="E436" s="128" t="s">
        <v>139</v>
      </c>
      <c r="F436" s="127"/>
      <c r="G436" s="151">
        <v>0.87849999999999995</v>
      </c>
      <c r="H436" s="150">
        <f>G436*H435</f>
        <v>6.8061787499999999</v>
      </c>
    </row>
    <row r="437" spans="1:8">
      <c r="A437" s="143" t="str">
        <f t="shared" si="69"/>
        <v>1.35</v>
      </c>
      <c r="B437" s="147"/>
      <c r="C437" s="148"/>
      <c r="D437" s="148"/>
      <c r="E437" s="129" t="s">
        <v>140</v>
      </c>
      <c r="F437" s="152"/>
      <c r="G437" s="149"/>
      <c r="H437" s="153">
        <f>SUM(H434:H436)</f>
        <v>14.55367875</v>
      </c>
    </row>
    <row r="438" spans="1:8">
      <c r="A438" s="143" t="str">
        <f t="shared" si="69"/>
        <v>1.35</v>
      </c>
      <c r="B438" s="147"/>
      <c r="C438" s="148"/>
      <c r="D438" s="148"/>
      <c r="E438" s="127" t="s">
        <v>141</v>
      </c>
      <c r="F438" s="127"/>
      <c r="G438" s="151">
        <v>0.2167</v>
      </c>
      <c r="H438" s="150">
        <f>G438*H437</f>
        <v>3.1537821851249999</v>
      </c>
    </row>
    <row r="439" spans="1:8" ht="13.5" thickBot="1">
      <c r="A439" s="143" t="str">
        <f t="shared" si="69"/>
        <v>1.35</v>
      </c>
      <c r="B439" s="147"/>
      <c r="C439" s="148"/>
      <c r="D439" s="148"/>
      <c r="E439" s="152" t="s">
        <v>142</v>
      </c>
      <c r="F439" s="152"/>
      <c r="G439" s="149"/>
      <c r="H439" s="153">
        <f>ROUND(SUM(H437:H438),2)</f>
        <v>17.71</v>
      </c>
    </row>
    <row r="440" spans="1:8">
      <c r="A440" s="132" t="str">
        <f>'PLANILHA REFERÊNCIA'!B45</f>
        <v>1.36</v>
      </c>
      <c r="B440" s="133">
        <f>'PLANILHA REFERÊNCIA'!A45</f>
        <v>72092</v>
      </c>
      <c r="C440" s="134" t="str">
        <f>'PLANILHA REFERÊNCIA'!C45</f>
        <v>Recolocacao de telhas onduladas com massa para vedacao, considerando reaproveitamento de material</v>
      </c>
      <c r="D440" s="134"/>
      <c r="E440" s="133" t="str">
        <f>'PLANILHA REFERÊNCIA'!D45</f>
        <v>m²</v>
      </c>
      <c r="F440" s="134"/>
      <c r="G440" s="180"/>
      <c r="H440" s="135"/>
    </row>
    <row r="441" spans="1:8" ht="15">
      <c r="A441" s="143" t="str">
        <f>A440</f>
        <v>1.36</v>
      </c>
      <c r="B441" s="163"/>
      <c r="C441" s="163" t="s">
        <v>51</v>
      </c>
      <c r="D441" s="163" t="s">
        <v>5</v>
      </c>
      <c r="E441" s="164" t="s">
        <v>11</v>
      </c>
      <c r="F441" s="164">
        <v>3.3E-3</v>
      </c>
      <c r="G441" s="165">
        <v>73.78</v>
      </c>
      <c r="H441" s="146">
        <f t="shared" ref="H441:H444" si="70">F441*G441</f>
        <v>0.243474</v>
      </c>
    </row>
    <row r="442" spans="1:8" ht="15">
      <c r="A442" s="143" t="str">
        <f t="shared" ref="A442:A450" si="71">A441</f>
        <v>1.36</v>
      </c>
      <c r="B442" s="144"/>
      <c r="C442" s="144"/>
      <c r="D442" s="144" t="s">
        <v>5</v>
      </c>
      <c r="E442" s="145"/>
      <c r="F442" s="145"/>
      <c r="G442" s="176"/>
      <c r="H442" s="146">
        <f t="shared" si="70"/>
        <v>0</v>
      </c>
    </row>
    <row r="443" spans="1:8" ht="15">
      <c r="A443" s="143" t="str">
        <f t="shared" si="71"/>
        <v>1.36</v>
      </c>
      <c r="B443" s="163">
        <v>12869</v>
      </c>
      <c r="C443" s="163" t="s">
        <v>76</v>
      </c>
      <c r="D443" s="163" t="s">
        <v>7</v>
      </c>
      <c r="E443" s="164" t="s">
        <v>8</v>
      </c>
      <c r="F443" s="164">
        <v>0.2</v>
      </c>
      <c r="G443" s="176">
        <v>5.93</v>
      </c>
      <c r="H443" s="146">
        <f t="shared" si="70"/>
        <v>1.1859999999999999</v>
      </c>
    </row>
    <row r="444" spans="1:8" ht="15">
      <c r="A444" s="143" t="str">
        <f t="shared" si="71"/>
        <v>1.36</v>
      </c>
      <c r="B444" s="163">
        <v>6111</v>
      </c>
      <c r="C444" s="163" t="s">
        <v>9</v>
      </c>
      <c r="D444" s="163" t="s">
        <v>7</v>
      </c>
      <c r="E444" s="164" t="s">
        <v>8</v>
      </c>
      <c r="F444" s="164">
        <v>0.2</v>
      </c>
      <c r="G444" s="176">
        <v>4.4000000000000004</v>
      </c>
      <c r="H444" s="146">
        <f t="shared" si="70"/>
        <v>0.88000000000000012</v>
      </c>
    </row>
    <row r="445" spans="1:8">
      <c r="A445" s="143" t="str">
        <f t="shared" si="71"/>
        <v>1.36</v>
      </c>
      <c r="B445" s="147"/>
      <c r="C445" s="148"/>
      <c r="D445" s="148"/>
      <c r="E445" s="127" t="s">
        <v>143</v>
      </c>
      <c r="F445" s="127"/>
      <c r="G445" s="149"/>
      <c r="H445" s="150">
        <f>SUM(H441:H442)</f>
        <v>0.243474</v>
      </c>
    </row>
    <row r="446" spans="1:8">
      <c r="A446" s="143" t="str">
        <f t="shared" si="71"/>
        <v>1.36</v>
      </c>
      <c r="B446" s="147"/>
      <c r="C446" s="148"/>
      <c r="D446" s="148"/>
      <c r="E446" s="127" t="s">
        <v>138</v>
      </c>
      <c r="F446" s="127"/>
      <c r="G446" s="149"/>
      <c r="H446" s="150">
        <f>SUM(H443:H444)</f>
        <v>2.0659999999999998</v>
      </c>
    </row>
    <row r="447" spans="1:8">
      <c r="A447" s="143" t="str">
        <f t="shared" si="71"/>
        <v>1.36</v>
      </c>
      <c r="B447" s="147"/>
      <c r="C447" s="148"/>
      <c r="D447" s="148"/>
      <c r="E447" s="128" t="s">
        <v>139</v>
      </c>
      <c r="F447" s="127"/>
      <c r="G447" s="151">
        <v>0.87849999999999995</v>
      </c>
      <c r="H447" s="150">
        <f>G447*H446</f>
        <v>1.8149809999999997</v>
      </c>
    </row>
    <row r="448" spans="1:8">
      <c r="A448" s="143" t="str">
        <f t="shared" si="71"/>
        <v>1.36</v>
      </c>
      <c r="B448" s="147"/>
      <c r="C448" s="148"/>
      <c r="D448" s="148"/>
      <c r="E448" s="129" t="s">
        <v>140</v>
      </c>
      <c r="F448" s="152"/>
      <c r="G448" s="149"/>
      <c r="H448" s="153">
        <f>SUM(H445:H447)</f>
        <v>4.1244549999999993</v>
      </c>
    </row>
    <row r="449" spans="1:8">
      <c r="A449" s="143" t="str">
        <f t="shared" si="71"/>
        <v>1.36</v>
      </c>
      <c r="B449" s="147"/>
      <c r="C449" s="148"/>
      <c r="D449" s="148"/>
      <c r="E449" s="127" t="s">
        <v>141</v>
      </c>
      <c r="F449" s="127"/>
      <c r="G449" s="151">
        <v>0.2167</v>
      </c>
      <c r="H449" s="150">
        <f>G449*H448</f>
        <v>0.89376939849999981</v>
      </c>
    </row>
    <row r="450" spans="1:8" ht="13.5" thickBot="1">
      <c r="A450" s="143" t="str">
        <f t="shared" si="71"/>
        <v>1.36</v>
      </c>
      <c r="B450" s="147"/>
      <c r="C450" s="148"/>
      <c r="D450" s="148"/>
      <c r="E450" s="152" t="s">
        <v>142</v>
      </c>
      <c r="F450" s="152"/>
      <c r="G450" s="149"/>
      <c r="H450" s="153">
        <f>ROUND(SUM(H448:H449),2)</f>
        <v>5.0199999999999996</v>
      </c>
    </row>
    <row r="451" spans="1:8">
      <c r="A451" s="132" t="str">
        <f>'PLANILHA REFERÊNCIA'!B46</f>
        <v>1.37</v>
      </c>
      <c r="B451" s="133">
        <f>'PLANILHA REFERÊNCIA'!A46</f>
        <v>72101</v>
      </c>
      <c r="C451" s="134" t="str">
        <f>'PLANILHA REFERÊNCIA'!C46</f>
        <v>Revisao geral de telhados de telhas ceramicas</v>
      </c>
      <c r="D451" s="134"/>
      <c r="E451" s="133" t="str">
        <f>'PLANILHA REFERÊNCIA'!D46</f>
        <v>m²</v>
      </c>
      <c r="F451" s="134"/>
      <c r="G451" s="180"/>
      <c r="H451" s="135"/>
    </row>
    <row r="452" spans="1:8" ht="15">
      <c r="A452" s="143" t="str">
        <f>A451</f>
        <v>1.37</v>
      </c>
      <c r="B452" s="144"/>
      <c r="C452" s="144"/>
      <c r="D452" s="144" t="s">
        <v>5</v>
      </c>
      <c r="E452" s="145"/>
      <c r="F452" s="145"/>
      <c r="G452" s="176"/>
      <c r="H452" s="146">
        <f t="shared" ref="H452:H454" si="72">F452*G452</f>
        <v>0</v>
      </c>
    </row>
    <row r="453" spans="1:8" ht="15">
      <c r="A453" s="143" t="str">
        <f t="shared" ref="A453:A460" si="73">A452</f>
        <v>1.37</v>
      </c>
      <c r="B453" s="163">
        <v>12869</v>
      </c>
      <c r="C453" s="163" t="s">
        <v>76</v>
      </c>
      <c r="D453" s="163" t="s">
        <v>7</v>
      </c>
      <c r="E453" s="164" t="s">
        <v>8</v>
      </c>
      <c r="F453" s="164">
        <v>0.1</v>
      </c>
      <c r="G453" s="176">
        <v>5.93</v>
      </c>
      <c r="H453" s="146">
        <f t="shared" si="72"/>
        <v>0.59299999999999997</v>
      </c>
    </row>
    <row r="454" spans="1:8" ht="15">
      <c r="A454" s="143" t="str">
        <f t="shared" si="73"/>
        <v>1.37</v>
      </c>
      <c r="B454" s="163">
        <v>6111</v>
      </c>
      <c r="C454" s="163" t="s">
        <v>9</v>
      </c>
      <c r="D454" s="163" t="s">
        <v>7</v>
      </c>
      <c r="E454" s="164" t="s">
        <v>8</v>
      </c>
      <c r="F454" s="164">
        <v>0.3</v>
      </c>
      <c r="G454" s="176">
        <v>4.4000000000000004</v>
      </c>
      <c r="H454" s="146">
        <f t="shared" si="72"/>
        <v>1.32</v>
      </c>
    </row>
    <row r="455" spans="1:8">
      <c r="A455" s="143" t="str">
        <f t="shared" si="73"/>
        <v>1.37</v>
      </c>
      <c r="B455" s="147"/>
      <c r="C455" s="148"/>
      <c r="D455" s="148"/>
      <c r="E455" s="127" t="s">
        <v>143</v>
      </c>
      <c r="F455" s="127"/>
      <c r="G455" s="149"/>
      <c r="H455" s="150">
        <f>SUM(H452:H452)</f>
        <v>0</v>
      </c>
    </row>
    <row r="456" spans="1:8">
      <c r="A456" s="143" t="str">
        <f t="shared" si="73"/>
        <v>1.37</v>
      </c>
      <c r="B456" s="147"/>
      <c r="C456" s="148"/>
      <c r="D456" s="148"/>
      <c r="E456" s="127" t="s">
        <v>138</v>
      </c>
      <c r="F456" s="127"/>
      <c r="G456" s="149"/>
      <c r="H456" s="150">
        <f>SUM(H453:H454)</f>
        <v>1.913</v>
      </c>
    </row>
    <row r="457" spans="1:8">
      <c r="A457" s="143" t="str">
        <f t="shared" si="73"/>
        <v>1.37</v>
      </c>
      <c r="B457" s="147"/>
      <c r="C457" s="148"/>
      <c r="D457" s="148"/>
      <c r="E457" s="128" t="s">
        <v>139</v>
      </c>
      <c r="F457" s="127"/>
      <c r="G457" s="151">
        <v>0.87849999999999995</v>
      </c>
      <c r="H457" s="150">
        <f>G457*H456</f>
        <v>1.6805705</v>
      </c>
    </row>
    <row r="458" spans="1:8">
      <c r="A458" s="143" t="str">
        <f t="shared" si="73"/>
        <v>1.37</v>
      </c>
      <c r="B458" s="147"/>
      <c r="C458" s="148"/>
      <c r="D458" s="148"/>
      <c r="E458" s="129" t="s">
        <v>140</v>
      </c>
      <c r="F458" s="152"/>
      <c r="G458" s="149"/>
      <c r="H458" s="153">
        <f>SUM(H455:H457)</f>
        <v>3.5935705000000002</v>
      </c>
    </row>
    <row r="459" spans="1:8">
      <c r="A459" s="143" t="str">
        <f t="shared" si="73"/>
        <v>1.37</v>
      </c>
      <c r="B459" s="147"/>
      <c r="C459" s="148"/>
      <c r="D459" s="148"/>
      <c r="E459" s="127" t="s">
        <v>141</v>
      </c>
      <c r="F459" s="127"/>
      <c r="G459" s="151">
        <v>0.2167</v>
      </c>
      <c r="H459" s="150">
        <f>G459*H458</f>
        <v>0.77872672735000004</v>
      </c>
    </row>
    <row r="460" spans="1:8" ht="13.5" thickBot="1">
      <c r="A460" s="143" t="str">
        <f t="shared" si="73"/>
        <v>1.37</v>
      </c>
      <c r="B460" s="147"/>
      <c r="C460" s="148"/>
      <c r="D460" s="148"/>
      <c r="E460" s="152" t="s">
        <v>142</v>
      </c>
      <c r="F460" s="152"/>
      <c r="G460" s="149"/>
      <c r="H460" s="153">
        <f>ROUND(SUM(H458:H459),2)</f>
        <v>4.37</v>
      </c>
    </row>
    <row r="461" spans="1:8">
      <c r="A461" s="132" t="str">
        <f>'PLANILHA REFERÊNCIA'!B47</f>
        <v>1.38</v>
      </c>
      <c r="B461" s="133">
        <f>'PLANILHA REFERÊNCIA'!A47</f>
        <v>84030</v>
      </c>
      <c r="C461" s="134" t="str">
        <f>'PLANILHA REFERÊNCIA'!C47</f>
        <v>Fornecimento e instalação de Ripa de massaranduba aparelhada 1,5x4 cm</v>
      </c>
      <c r="D461" s="134"/>
      <c r="E461" s="133" t="str">
        <f>'PLANILHA REFERÊNCIA'!D47</f>
        <v>m</v>
      </c>
      <c r="F461" s="134"/>
      <c r="G461" s="180"/>
      <c r="H461" s="135"/>
    </row>
    <row r="462" spans="1:8" ht="15">
      <c r="A462" s="143" t="str">
        <f>A461</f>
        <v>1.38</v>
      </c>
      <c r="B462" s="144">
        <v>20205</v>
      </c>
      <c r="C462" s="144" t="s">
        <v>396</v>
      </c>
      <c r="D462" s="144" t="s">
        <v>5</v>
      </c>
      <c r="E462" s="145" t="s">
        <v>12</v>
      </c>
      <c r="F462" s="145">
        <v>1</v>
      </c>
      <c r="G462" s="176">
        <v>1.47</v>
      </c>
      <c r="H462" s="146">
        <f t="shared" ref="H462:H466" si="74">F462*G462</f>
        <v>1.47</v>
      </c>
    </row>
    <row r="463" spans="1:8" ht="15">
      <c r="A463" s="143" t="str">
        <f t="shared" ref="A463:A472" si="75">A462</f>
        <v>1.38</v>
      </c>
      <c r="B463" s="144">
        <v>5061</v>
      </c>
      <c r="C463" s="144" t="s">
        <v>366</v>
      </c>
      <c r="D463" s="144" t="s">
        <v>5</v>
      </c>
      <c r="E463" s="145" t="s">
        <v>11</v>
      </c>
      <c r="F463" s="145">
        <v>0.1</v>
      </c>
      <c r="G463" s="176">
        <v>10</v>
      </c>
      <c r="H463" s="146">
        <f t="shared" si="74"/>
        <v>1</v>
      </c>
    </row>
    <row r="464" spans="1:8" ht="15">
      <c r="A464" s="143" t="str">
        <f t="shared" si="75"/>
        <v>1.38</v>
      </c>
      <c r="B464" s="144"/>
      <c r="C464" s="144"/>
      <c r="D464" s="144" t="s">
        <v>5</v>
      </c>
      <c r="E464" s="145"/>
      <c r="F464" s="145"/>
      <c r="G464" s="176"/>
      <c r="H464" s="146">
        <f t="shared" si="74"/>
        <v>0</v>
      </c>
    </row>
    <row r="465" spans="1:8" ht="15">
      <c r="A465" s="143" t="str">
        <f t="shared" si="75"/>
        <v>1.38</v>
      </c>
      <c r="B465" s="144">
        <v>1213</v>
      </c>
      <c r="C465" s="144" t="s">
        <v>363</v>
      </c>
      <c r="D465" s="144" t="s">
        <v>7</v>
      </c>
      <c r="E465" s="145" t="s">
        <v>109</v>
      </c>
      <c r="F465" s="145">
        <v>0.1</v>
      </c>
      <c r="G465" s="176">
        <v>5.93</v>
      </c>
      <c r="H465" s="146">
        <f t="shared" si="74"/>
        <v>0.59299999999999997</v>
      </c>
    </row>
    <row r="466" spans="1:8" ht="15">
      <c r="A466" s="143" t="str">
        <f t="shared" si="75"/>
        <v>1.38</v>
      </c>
      <c r="B466" s="144">
        <v>6117</v>
      </c>
      <c r="C466" s="144" t="s">
        <v>392</v>
      </c>
      <c r="D466" s="144" t="s">
        <v>7</v>
      </c>
      <c r="E466" s="145" t="s">
        <v>109</v>
      </c>
      <c r="F466" s="145">
        <v>0.1</v>
      </c>
      <c r="G466" s="176">
        <v>4.4000000000000004</v>
      </c>
      <c r="H466" s="146">
        <f t="shared" si="74"/>
        <v>0.44000000000000006</v>
      </c>
    </row>
    <row r="467" spans="1:8">
      <c r="A467" s="143" t="str">
        <f t="shared" si="75"/>
        <v>1.38</v>
      </c>
      <c r="B467" s="147"/>
      <c r="C467" s="148"/>
      <c r="D467" s="148"/>
      <c r="E467" s="127" t="s">
        <v>143</v>
      </c>
      <c r="F467" s="127"/>
      <c r="G467" s="149"/>
      <c r="H467" s="150">
        <f>SUM(H462:H464)</f>
        <v>2.4699999999999998</v>
      </c>
    </row>
    <row r="468" spans="1:8">
      <c r="A468" s="143" t="str">
        <f t="shared" si="75"/>
        <v>1.38</v>
      </c>
      <c r="B468" s="147"/>
      <c r="C468" s="148"/>
      <c r="D468" s="148"/>
      <c r="E468" s="127" t="s">
        <v>138</v>
      </c>
      <c r="F468" s="127"/>
      <c r="G468" s="149"/>
      <c r="H468" s="150">
        <f>SUM(H465:H466)</f>
        <v>1.0329999999999999</v>
      </c>
    </row>
    <row r="469" spans="1:8">
      <c r="A469" s="143" t="str">
        <f t="shared" si="75"/>
        <v>1.38</v>
      </c>
      <c r="B469" s="147"/>
      <c r="C469" s="148"/>
      <c r="D469" s="148"/>
      <c r="E469" s="128" t="s">
        <v>139</v>
      </c>
      <c r="F469" s="127"/>
      <c r="G469" s="151">
        <v>0.87849999999999995</v>
      </c>
      <c r="H469" s="150">
        <f>G469*H468</f>
        <v>0.90749049999999987</v>
      </c>
    </row>
    <row r="470" spans="1:8">
      <c r="A470" s="143" t="str">
        <f t="shared" si="75"/>
        <v>1.38</v>
      </c>
      <c r="B470" s="147"/>
      <c r="C470" s="148"/>
      <c r="D470" s="148"/>
      <c r="E470" s="129" t="s">
        <v>140</v>
      </c>
      <c r="F470" s="152"/>
      <c r="G470" s="149"/>
      <c r="H470" s="153">
        <f>SUM(H467:H469)</f>
        <v>4.4104904999999999</v>
      </c>
    </row>
    <row r="471" spans="1:8">
      <c r="A471" s="143" t="str">
        <f t="shared" si="75"/>
        <v>1.38</v>
      </c>
      <c r="B471" s="147"/>
      <c r="C471" s="148"/>
      <c r="D471" s="148"/>
      <c r="E471" s="127" t="s">
        <v>141</v>
      </c>
      <c r="F471" s="127"/>
      <c r="G471" s="151">
        <v>0.2167</v>
      </c>
      <c r="H471" s="150">
        <f>G471*H470</f>
        <v>0.95575329134999998</v>
      </c>
    </row>
    <row r="472" spans="1:8" ht="13.5" thickBot="1">
      <c r="A472" s="143" t="str">
        <f t="shared" si="75"/>
        <v>1.38</v>
      </c>
      <c r="B472" s="147"/>
      <c r="C472" s="148"/>
      <c r="D472" s="148"/>
      <c r="E472" s="152" t="s">
        <v>142</v>
      </c>
      <c r="F472" s="152"/>
      <c r="G472" s="149"/>
      <c r="H472" s="153">
        <f>ROUND(SUM(H470:H471),2)</f>
        <v>5.37</v>
      </c>
    </row>
    <row r="473" spans="1:8">
      <c r="A473" s="132" t="str">
        <f>'PLANILHA REFERÊNCIA'!B48</f>
        <v>1.39</v>
      </c>
      <c r="B473" s="133">
        <f>'PLANILHA REFERÊNCIA'!A48</f>
        <v>72107</v>
      </c>
      <c r="C473" s="134" t="str">
        <f>'PLANILHA REFERÊNCIA'!C48</f>
        <v>Fornecimento e instalação de Rufo em chapa de aco galvanizado numero 24, desenvolvimento de 25cm</v>
      </c>
      <c r="D473" s="134"/>
      <c r="E473" s="133" t="str">
        <f>'PLANILHA REFERÊNCIA'!D48</f>
        <v>m</v>
      </c>
      <c r="F473" s="134"/>
      <c r="G473" s="180"/>
      <c r="H473" s="135"/>
    </row>
    <row r="474" spans="1:8" ht="15">
      <c r="A474" s="143" t="str">
        <f>A473</f>
        <v>1.39</v>
      </c>
      <c r="B474" s="144">
        <v>40872</v>
      </c>
      <c r="C474" s="144" t="s">
        <v>397</v>
      </c>
      <c r="D474" s="144" t="s">
        <v>5</v>
      </c>
      <c r="E474" s="145" t="s">
        <v>12</v>
      </c>
      <c r="F474" s="145">
        <v>1</v>
      </c>
      <c r="G474" s="176">
        <v>12.8</v>
      </c>
      <c r="H474" s="146">
        <f t="shared" ref="H474:H478" si="76">F474*G474</f>
        <v>12.8</v>
      </c>
    </row>
    <row r="475" spans="1:8" ht="15">
      <c r="A475" s="143" t="str">
        <f t="shared" ref="A475:A484" si="77">A474</f>
        <v>1.39</v>
      </c>
      <c r="B475" s="163">
        <v>5061</v>
      </c>
      <c r="C475" s="144" t="s">
        <v>366</v>
      </c>
      <c r="D475" s="144" t="s">
        <v>5</v>
      </c>
      <c r="E475" s="164" t="s">
        <v>11</v>
      </c>
      <c r="F475" s="164">
        <v>0.1</v>
      </c>
      <c r="G475" s="165">
        <v>10</v>
      </c>
      <c r="H475" s="146">
        <f t="shared" si="76"/>
        <v>1</v>
      </c>
    </row>
    <row r="476" spans="1:8" ht="15">
      <c r="A476" s="143" t="str">
        <f t="shared" si="77"/>
        <v>1.39</v>
      </c>
      <c r="B476" s="144"/>
      <c r="C476" s="144"/>
      <c r="D476" s="144" t="s">
        <v>5</v>
      </c>
      <c r="E476" s="145"/>
      <c r="F476" s="145"/>
      <c r="G476" s="176"/>
      <c r="H476" s="146">
        <f t="shared" si="76"/>
        <v>0</v>
      </c>
    </row>
    <row r="477" spans="1:8" ht="15">
      <c r="A477" s="143" t="str">
        <f t="shared" si="77"/>
        <v>1.39</v>
      </c>
      <c r="B477" s="163">
        <v>12869</v>
      </c>
      <c r="C477" s="163" t="s">
        <v>76</v>
      </c>
      <c r="D477" s="144" t="s">
        <v>7</v>
      </c>
      <c r="E477" s="145" t="s">
        <v>109</v>
      </c>
      <c r="F477" s="145">
        <v>0.2</v>
      </c>
      <c r="G477" s="176">
        <v>5.93</v>
      </c>
      <c r="H477" s="146">
        <f t="shared" si="76"/>
        <v>1.1859999999999999</v>
      </c>
    </row>
    <row r="478" spans="1:8" ht="15">
      <c r="A478" s="143" t="str">
        <f t="shared" si="77"/>
        <v>1.39</v>
      </c>
      <c r="B478" s="163">
        <v>6111</v>
      </c>
      <c r="C478" s="163" t="s">
        <v>9</v>
      </c>
      <c r="D478" s="144" t="s">
        <v>7</v>
      </c>
      <c r="E478" s="145" t="s">
        <v>109</v>
      </c>
      <c r="F478" s="145">
        <v>0.2</v>
      </c>
      <c r="G478" s="176">
        <v>4.4000000000000004</v>
      </c>
      <c r="H478" s="146">
        <f t="shared" si="76"/>
        <v>0.88000000000000012</v>
      </c>
    </row>
    <row r="479" spans="1:8">
      <c r="A479" s="143" t="str">
        <f t="shared" si="77"/>
        <v>1.39</v>
      </c>
      <c r="B479" s="147"/>
      <c r="C479" s="148"/>
      <c r="D479" s="148"/>
      <c r="E479" s="127" t="s">
        <v>143</v>
      </c>
      <c r="F479" s="127"/>
      <c r="G479" s="149"/>
      <c r="H479" s="150">
        <f>SUM(H474:H476)</f>
        <v>13.8</v>
      </c>
    </row>
    <row r="480" spans="1:8">
      <c r="A480" s="143" t="str">
        <f t="shared" si="77"/>
        <v>1.39</v>
      </c>
      <c r="B480" s="147"/>
      <c r="C480" s="148"/>
      <c r="D480" s="148"/>
      <c r="E480" s="127" t="s">
        <v>138</v>
      </c>
      <c r="F480" s="127"/>
      <c r="G480" s="149"/>
      <c r="H480" s="150">
        <f>SUM(H477:H478)</f>
        <v>2.0659999999999998</v>
      </c>
    </row>
    <row r="481" spans="1:8">
      <c r="A481" s="143" t="str">
        <f t="shared" si="77"/>
        <v>1.39</v>
      </c>
      <c r="B481" s="147"/>
      <c r="C481" s="148"/>
      <c r="D481" s="148"/>
      <c r="E481" s="128" t="s">
        <v>139</v>
      </c>
      <c r="F481" s="127"/>
      <c r="G481" s="151">
        <v>0.87849999999999995</v>
      </c>
      <c r="H481" s="150">
        <f>G481*H480</f>
        <v>1.8149809999999997</v>
      </c>
    </row>
    <row r="482" spans="1:8">
      <c r="A482" s="143" t="str">
        <f t="shared" si="77"/>
        <v>1.39</v>
      </c>
      <c r="B482" s="147"/>
      <c r="C482" s="148"/>
      <c r="D482" s="148"/>
      <c r="E482" s="129" t="s">
        <v>140</v>
      </c>
      <c r="F482" s="152"/>
      <c r="G482" s="149"/>
      <c r="H482" s="153">
        <f>SUM(H479:H481)</f>
        <v>17.680980999999999</v>
      </c>
    </row>
    <row r="483" spans="1:8">
      <c r="A483" s="143" t="str">
        <f t="shared" si="77"/>
        <v>1.39</v>
      </c>
      <c r="B483" s="147"/>
      <c r="C483" s="148"/>
      <c r="D483" s="148"/>
      <c r="E483" s="127" t="s">
        <v>141</v>
      </c>
      <c r="F483" s="127"/>
      <c r="G483" s="151">
        <v>0.2167</v>
      </c>
      <c r="H483" s="150">
        <f>G483*H482</f>
        <v>3.8314685826999999</v>
      </c>
    </row>
    <row r="484" spans="1:8" ht="13.5" thickBot="1">
      <c r="A484" s="143" t="str">
        <f t="shared" si="77"/>
        <v>1.39</v>
      </c>
      <c r="B484" s="147"/>
      <c r="C484" s="148"/>
      <c r="D484" s="148"/>
      <c r="E484" s="152" t="s">
        <v>142</v>
      </c>
      <c r="F484" s="152"/>
      <c r="G484" s="149"/>
      <c r="H484" s="153">
        <f>ROUND(SUM(H482:H483),2)</f>
        <v>21.51</v>
      </c>
    </row>
    <row r="485" spans="1:8">
      <c r="A485" s="132" t="str">
        <f>'PLANILHA REFERÊNCIA'!B49</f>
        <v>1.40</v>
      </c>
      <c r="B485" s="133" t="str">
        <f>'PLANILHA REFERÊNCIA'!A49</f>
        <v>73868/001</v>
      </c>
      <c r="C485" s="134" t="str">
        <f>'PLANILHA REFERÊNCIA'!C49</f>
        <v>Fornecimento e instalação de Rufo em fibrocimento, incluso acessorios de fixacao e vedacao</v>
      </c>
      <c r="D485" s="134"/>
      <c r="E485" s="133" t="str">
        <f>'PLANILHA REFERÊNCIA'!D49</f>
        <v>m</v>
      </c>
      <c r="F485" s="134"/>
      <c r="G485" s="180"/>
      <c r="H485" s="135"/>
    </row>
    <row r="486" spans="1:8" ht="15">
      <c r="A486" s="143" t="str">
        <f>A485</f>
        <v>1.40</v>
      </c>
      <c r="B486" s="166">
        <v>1607</v>
      </c>
      <c r="C486" s="166" t="s">
        <v>30</v>
      </c>
      <c r="D486" s="166" t="s">
        <v>5</v>
      </c>
      <c r="E486" s="167" t="s">
        <v>29</v>
      </c>
      <c r="F486" s="167">
        <v>1.1499999999999999</v>
      </c>
      <c r="G486" s="184">
        <v>0.14000000000000001</v>
      </c>
      <c r="H486" s="146">
        <f t="shared" ref="H486:H491" si="78">F486*G486</f>
        <v>0.161</v>
      </c>
    </row>
    <row r="487" spans="1:8" ht="15">
      <c r="A487" s="143" t="str">
        <f t="shared" ref="A487:A497" si="79">A486</f>
        <v>1.40</v>
      </c>
      <c r="B487" s="166"/>
      <c r="C487" s="166" t="s">
        <v>51</v>
      </c>
      <c r="D487" s="166" t="s">
        <v>5</v>
      </c>
      <c r="E487" s="167" t="s">
        <v>11</v>
      </c>
      <c r="F487" s="167">
        <v>0.05</v>
      </c>
      <c r="G487" s="184">
        <v>70</v>
      </c>
      <c r="H487" s="146">
        <f t="shared" si="78"/>
        <v>3.5</v>
      </c>
    </row>
    <row r="488" spans="1:8" ht="15">
      <c r="A488" s="143" t="str">
        <f t="shared" si="79"/>
        <v>1.40</v>
      </c>
      <c r="B488" s="166">
        <v>4299</v>
      </c>
      <c r="C488" s="166" t="s">
        <v>69</v>
      </c>
      <c r="D488" s="166" t="s">
        <v>5</v>
      </c>
      <c r="E488" s="167" t="s">
        <v>3</v>
      </c>
      <c r="F488" s="167">
        <v>1.1499999999999999</v>
      </c>
      <c r="G488" s="184">
        <v>0.75</v>
      </c>
      <c r="H488" s="146">
        <f t="shared" si="78"/>
        <v>0.86249999999999993</v>
      </c>
    </row>
    <row r="489" spans="1:8" ht="15">
      <c r="A489" s="143" t="str">
        <f t="shared" si="79"/>
        <v>1.40</v>
      </c>
      <c r="B489" s="166">
        <v>7237</v>
      </c>
      <c r="C489" s="166" t="s">
        <v>88</v>
      </c>
      <c r="D489" s="166" t="s">
        <v>5</v>
      </c>
      <c r="E489" s="167" t="s">
        <v>3</v>
      </c>
      <c r="F489" s="167">
        <v>1</v>
      </c>
      <c r="G489" s="184">
        <v>22</v>
      </c>
      <c r="H489" s="146">
        <f t="shared" si="78"/>
        <v>22</v>
      </c>
    </row>
    <row r="490" spans="1:8" ht="15">
      <c r="A490" s="143" t="str">
        <f t="shared" si="79"/>
        <v>1.40</v>
      </c>
      <c r="B490" s="166">
        <v>12869</v>
      </c>
      <c r="C490" s="166" t="s">
        <v>76</v>
      </c>
      <c r="D490" s="166" t="s">
        <v>7</v>
      </c>
      <c r="E490" s="167" t="s">
        <v>8</v>
      </c>
      <c r="F490" s="167">
        <v>0.2</v>
      </c>
      <c r="G490" s="176">
        <v>5.93</v>
      </c>
      <c r="H490" s="146">
        <f t="shared" si="78"/>
        <v>1.1859999999999999</v>
      </c>
    </row>
    <row r="491" spans="1:8" ht="15">
      <c r="A491" s="143" t="str">
        <f t="shared" si="79"/>
        <v>1.40</v>
      </c>
      <c r="B491" s="166">
        <v>6111</v>
      </c>
      <c r="C491" s="166" t="s">
        <v>9</v>
      </c>
      <c r="D491" s="166" t="s">
        <v>7</v>
      </c>
      <c r="E491" s="167" t="s">
        <v>8</v>
      </c>
      <c r="F491" s="167">
        <v>0.1</v>
      </c>
      <c r="G491" s="176">
        <v>4.4000000000000004</v>
      </c>
      <c r="H491" s="146">
        <f t="shared" si="78"/>
        <v>0.44000000000000006</v>
      </c>
    </row>
    <row r="492" spans="1:8">
      <c r="A492" s="143" t="str">
        <f t="shared" si="79"/>
        <v>1.40</v>
      </c>
      <c r="B492" s="147"/>
      <c r="C492" s="148"/>
      <c r="D492" s="148"/>
      <c r="E492" s="127" t="s">
        <v>143</v>
      </c>
      <c r="F492" s="127"/>
      <c r="G492" s="149"/>
      <c r="H492" s="150">
        <f>SUM(H486:H489)</f>
        <v>26.523499999999999</v>
      </c>
    </row>
    <row r="493" spans="1:8">
      <c r="A493" s="143" t="str">
        <f t="shared" si="79"/>
        <v>1.40</v>
      </c>
      <c r="B493" s="147"/>
      <c r="C493" s="148"/>
      <c r="D493" s="148"/>
      <c r="E493" s="127" t="s">
        <v>138</v>
      </c>
      <c r="F493" s="127"/>
      <c r="G493" s="149"/>
      <c r="H493" s="150">
        <f>SUM(H490:H491)</f>
        <v>1.6259999999999999</v>
      </c>
    </row>
    <row r="494" spans="1:8">
      <c r="A494" s="143" t="str">
        <f t="shared" si="79"/>
        <v>1.40</v>
      </c>
      <c r="B494" s="147"/>
      <c r="C494" s="148"/>
      <c r="D494" s="148"/>
      <c r="E494" s="128" t="s">
        <v>139</v>
      </c>
      <c r="F494" s="127"/>
      <c r="G494" s="151">
        <v>0.87849999999999995</v>
      </c>
      <c r="H494" s="150">
        <f>G494*H493</f>
        <v>1.4284409999999998</v>
      </c>
    </row>
    <row r="495" spans="1:8">
      <c r="A495" s="143" t="str">
        <f t="shared" si="79"/>
        <v>1.40</v>
      </c>
      <c r="B495" s="147"/>
      <c r="C495" s="148"/>
      <c r="D495" s="148"/>
      <c r="E495" s="129" t="s">
        <v>140</v>
      </c>
      <c r="F495" s="152"/>
      <c r="G495" s="149"/>
      <c r="H495" s="153">
        <f>SUM(H492:H494)</f>
        <v>29.577940999999999</v>
      </c>
    </row>
    <row r="496" spans="1:8">
      <c r="A496" s="143" t="str">
        <f t="shared" si="79"/>
        <v>1.40</v>
      </c>
      <c r="B496" s="147"/>
      <c r="C496" s="148"/>
      <c r="D496" s="148"/>
      <c r="E496" s="127" t="s">
        <v>141</v>
      </c>
      <c r="F496" s="127"/>
      <c r="G496" s="151">
        <v>0.2167</v>
      </c>
      <c r="H496" s="150">
        <f>G496*H495</f>
        <v>6.4095398146999996</v>
      </c>
    </row>
    <row r="497" spans="1:8" ht="13.5" thickBot="1">
      <c r="A497" s="168" t="str">
        <f t="shared" si="79"/>
        <v>1.40</v>
      </c>
      <c r="B497" s="158"/>
      <c r="C497" s="159"/>
      <c r="D497" s="159"/>
      <c r="E497" s="160" t="s">
        <v>142</v>
      </c>
      <c r="F497" s="160"/>
      <c r="G497" s="177"/>
      <c r="H497" s="161">
        <f>ROUND(SUM(H495:H496),2)</f>
        <v>35.99</v>
      </c>
    </row>
    <row r="498" spans="1:8">
      <c r="A498" s="132" t="str">
        <f>'PLANILHA REFERÊNCIA'!B50</f>
        <v>1.41</v>
      </c>
      <c r="B498" s="133">
        <f>'PLANILHA REFERÊNCIA'!A50</f>
        <v>84009</v>
      </c>
      <c r="C498" s="134" t="str">
        <f>'PLANILHA REFERÊNCIA'!C50</f>
        <v>Fornecimento e instalação de Terca de massaranduba aparelhada 3"x3" para cobertura de qualquer tipo</v>
      </c>
      <c r="D498" s="134"/>
      <c r="E498" s="133" t="str">
        <f>'PLANILHA REFERÊNCIA'!D50</f>
        <v>m</v>
      </c>
      <c r="F498" s="134"/>
      <c r="G498" s="180"/>
      <c r="H498" s="135"/>
    </row>
    <row r="499" spans="1:8" ht="15">
      <c r="A499" s="143" t="str">
        <f>A498</f>
        <v>1.41</v>
      </c>
      <c r="B499" s="163">
        <v>20209</v>
      </c>
      <c r="C499" s="163" t="s">
        <v>59</v>
      </c>
      <c r="D499" s="163" t="s">
        <v>5</v>
      </c>
      <c r="E499" s="164" t="s">
        <v>12</v>
      </c>
      <c r="F499" s="164">
        <v>1</v>
      </c>
      <c r="G499" s="165">
        <v>9.09</v>
      </c>
      <c r="H499" s="146">
        <f t="shared" ref="H499:H502" si="80">F499*G499</f>
        <v>9.09</v>
      </c>
    </row>
    <row r="500" spans="1:8" ht="15">
      <c r="A500" s="143" t="str">
        <f t="shared" ref="A500:A508" si="81">A499</f>
        <v>1.41</v>
      </c>
      <c r="B500" s="163">
        <v>5075</v>
      </c>
      <c r="C500" s="163" t="s">
        <v>16</v>
      </c>
      <c r="D500" s="163" t="s">
        <v>5</v>
      </c>
      <c r="E500" s="164" t="s">
        <v>11</v>
      </c>
      <c r="F500" s="164">
        <v>5.0000000000000001E-3</v>
      </c>
      <c r="G500" s="165">
        <v>10.17</v>
      </c>
      <c r="H500" s="146">
        <f t="shared" si="80"/>
        <v>5.0849999999999999E-2</v>
      </c>
    </row>
    <row r="501" spans="1:8" ht="15">
      <c r="A501" s="143" t="str">
        <f t="shared" si="81"/>
        <v>1.41</v>
      </c>
      <c r="B501" s="163">
        <v>1213</v>
      </c>
      <c r="C501" s="163" t="s">
        <v>15</v>
      </c>
      <c r="D501" s="163" t="s">
        <v>7</v>
      </c>
      <c r="E501" s="164" t="s">
        <v>8</v>
      </c>
      <c r="F501" s="164">
        <v>0.24</v>
      </c>
      <c r="G501" s="176">
        <v>5.93</v>
      </c>
      <c r="H501" s="146">
        <f t="shared" si="80"/>
        <v>1.4231999999999998</v>
      </c>
    </row>
    <row r="502" spans="1:8" ht="15">
      <c r="A502" s="143" t="str">
        <f t="shared" si="81"/>
        <v>1.41</v>
      </c>
      <c r="B502" s="163">
        <v>6117</v>
      </c>
      <c r="C502" s="163" t="s">
        <v>39</v>
      </c>
      <c r="D502" s="163" t="s">
        <v>7</v>
      </c>
      <c r="E502" s="164" t="s">
        <v>8</v>
      </c>
      <c r="F502" s="164">
        <v>0.24</v>
      </c>
      <c r="G502" s="176">
        <v>4.4000000000000004</v>
      </c>
      <c r="H502" s="146">
        <f t="shared" si="80"/>
        <v>1.056</v>
      </c>
    </row>
    <row r="503" spans="1:8">
      <c r="A503" s="143" t="str">
        <f t="shared" si="81"/>
        <v>1.41</v>
      </c>
      <c r="B503" s="147"/>
      <c r="C503" s="148"/>
      <c r="D503" s="148"/>
      <c r="E503" s="127" t="s">
        <v>143</v>
      </c>
      <c r="F503" s="127"/>
      <c r="G503" s="149"/>
      <c r="H503" s="150">
        <f>SUM(H499:H500)</f>
        <v>9.1408500000000004</v>
      </c>
    </row>
    <row r="504" spans="1:8">
      <c r="A504" s="143" t="str">
        <f t="shared" si="81"/>
        <v>1.41</v>
      </c>
      <c r="B504" s="147"/>
      <c r="C504" s="148"/>
      <c r="D504" s="148"/>
      <c r="E504" s="127" t="s">
        <v>138</v>
      </c>
      <c r="F504" s="127"/>
      <c r="G504" s="149"/>
      <c r="H504" s="150">
        <f>SUM(H501:H502)</f>
        <v>2.4791999999999996</v>
      </c>
    </row>
    <row r="505" spans="1:8">
      <c r="A505" s="143" t="str">
        <f t="shared" si="81"/>
        <v>1.41</v>
      </c>
      <c r="B505" s="147"/>
      <c r="C505" s="148"/>
      <c r="D505" s="148"/>
      <c r="E505" s="128" t="s">
        <v>139</v>
      </c>
      <c r="F505" s="127"/>
      <c r="G505" s="151">
        <v>0.87849999999999995</v>
      </c>
      <c r="H505" s="150">
        <f>G505*H504</f>
        <v>2.1779771999999995</v>
      </c>
    </row>
    <row r="506" spans="1:8">
      <c r="A506" s="143" t="str">
        <f t="shared" si="81"/>
        <v>1.41</v>
      </c>
      <c r="B506" s="147"/>
      <c r="C506" s="148"/>
      <c r="D506" s="148"/>
      <c r="E506" s="129" t="s">
        <v>140</v>
      </c>
      <c r="F506" s="152"/>
      <c r="G506" s="149"/>
      <c r="H506" s="153">
        <f>SUM(H503:H505)</f>
        <v>13.798027199999998</v>
      </c>
    </row>
    <row r="507" spans="1:8">
      <c r="A507" s="143" t="str">
        <f t="shared" si="81"/>
        <v>1.41</v>
      </c>
      <c r="B507" s="147"/>
      <c r="C507" s="148"/>
      <c r="D507" s="148"/>
      <c r="E507" s="127" t="s">
        <v>141</v>
      </c>
      <c r="F507" s="127"/>
      <c r="G507" s="151">
        <v>0.2167</v>
      </c>
      <c r="H507" s="150">
        <f>G507*H506</f>
        <v>2.9900324942399998</v>
      </c>
    </row>
    <row r="508" spans="1:8" ht="13.5" thickBot="1">
      <c r="A508" s="143" t="str">
        <f t="shared" si="81"/>
        <v>1.41</v>
      </c>
      <c r="B508" s="147"/>
      <c r="C508" s="148"/>
      <c r="D508" s="148"/>
      <c r="E508" s="152" t="s">
        <v>142</v>
      </c>
      <c r="F508" s="152"/>
      <c r="G508" s="149"/>
      <c r="H508" s="153">
        <f>ROUND(SUM(H506:H507),2)</f>
        <v>16.79</v>
      </c>
    </row>
    <row r="509" spans="1:8">
      <c r="A509" s="132" t="str">
        <f>'PLANILHA REFERÊNCIA'!B51</f>
        <v>1.42</v>
      </c>
      <c r="B509" s="133" t="str">
        <f>'PLANILHA REFERÊNCIA'!A51</f>
        <v>73939/004</v>
      </c>
      <c r="C509" s="134" t="str">
        <f>'PLANILHA REFERÊNCIA'!C51</f>
        <v>Fornecimento e instalação de Tesoura completa em massaranduba aparelhada, para telhados com vaos de 3 a 6m</v>
      </c>
      <c r="D509" s="134"/>
      <c r="E509" s="133" t="str">
        <f>'PLANILHA REFERÊNCIA'!D51</f>
        <v>un</v>
      </c>
      <c r="F509" s="134"/>
      <c r="G509" s="180"/>
      <c r="H509" s="135"/>
    </row>
    <row r="510" spans="1:8" ht="15">
      <c r="A510" s="143" t="str">
        <f>A509</f>
        <v>1.42</v>
      </c>
      <c r="B510" s="163"/>
      <c r="C510" s="163" t="s">
        <v>398</v>
      </c>
      <c r="D510" s="163" t="s">
        <v>5</v>
      </c>
      <c r="E510" s="164" t="s">
        <v>12</v>
      </c>
      <c r="F510" s="164">
        <v>5</v>
      </c>
      <c r="G510" s="165">
        <v>13.67</v>
      </c>
      <c r="H510" s="146">
        <f t="shared" ref="H510:H516" si="82">F510*G510</f>
        <v>68.349999999999994</v>
      </c>
    </row>
    <row r="511" spans="1:8" ht="15">
      <c r="A511" s="143" t="str">
        <f t="shared" ref="A511:A512" si="83">A510</f>
        <v>1.42</v>
      </c>
      <c r="B511" s="163"/>
      <c r="C511" s="162" t="s">
        <v>62</v>
      </c>
      <c r="D511" s="162" t="s">
        <v>5</v>
      </c>
      <c r="E511" s="126" t="s">
        <v>12</v>
      </c>
      <c r="F511" s="126">
        <v>1.5</v>
      </c>
      <c r="G511" s="182">
        <v>12</v>
      </c>
      <c r="H511" s="146">
        <f t="shared" si="82"/>
        <v>18</v>
      </c>
    </row>
    <row r="512" spans="1:8" ht="15">
      <c r="A512" s="143" t="str">
        <f t="shared" si="83"/>
        <v>1.42</v>
      </c>
      <c r="B512" s="163">
        <v>20209</v>
      </c>
      <c r="C512" s="163" t="s">
        <v>399</v>
      </c>
      <c r="D512" s="163" t="s">
        <v>5</v>
      </c>
      <c r="E512" s="164" t="s">
        <v>12</v>
      </c>
      <c r="F512" s="164">
        <v>3</v>
      </c>
      <c r="G512" s="165">
        <v>9.49</v>
      </c>
      <c r="H512" s="146">
        <f t="shared" si="82"/>
        <v>28.47</v>
      </c>
    </row>
    <row r="513" spans="1:8" ht="15">
      <c r="A513" s="143" t="str">
        <f t="shared" ref="A513:A522" si="84">A512</f>
        <v>1.42</v>
      </c>
      <c r="B513" s="163">
        <v>5075</v>
      </c>
      <c r="C513" s="163" t="s">
        <v>16</v>
      </c>
      <c r="D513" s="163" t="s">
        <v>5</v>
      </c>
      <c r="E513" s="164" t="s">
        <v>11</v>
      </c>
      <c r="F513" s="164">
        <v>0.3</v>
      </c>
      <c r="G513" s="165">
        <v>10.17</v>
      </c>
      <c r="H513" s="146">
        <f t="shared" si="82"/>
        <v>3.0509999999999997</v>
      </c>
    </row>
    <row r="514" spans="1:8" ht="15">
      <c r="A514" s="143" t="str">
        <f t="shared" si="84"/>
        <v>1.42</v>
      </c>
      <c r="B514" s="163">
        <v>10952</v>
      </c>
      <c r="C514" s="163" t="s">
        <v>45</v>
      </c>
      <c r="D514" s="163" t="s">
        <v>5</v>
      </c>
      <c r="E514" s="164" t="s">
        <v>11</v>
      </c>
      <c r="F514" s="164">
        <v>5</v>
      </c>
      <c r="G514" s="165">
        <v>2.73</v>
      </c>
      <c r="H514" s="146">
        <f t="shared" si="82"/>
        <v>13.65</v>
      </c>
    </row>
    <row r="515" spans="1:8" ht="15">
      <c r="A515" s="143" t="str">
        <f t="shared" si="84"/>
        <v>1.42</v>
      </c>
      <c r="B515" s="163">
        <v>1213</v>
      </c>
      <c r="C515" s="163" t="s">
        <v>15</v>
      </c>
      <c r="D515" s="163" t="s">
        <v>7</v>
      </c>
      <c r="E515" s="164" t="s">
        <v>8</v>
      </c>
      <c r="F515" s="164">
        <v>8</v>
      </c>
      <c r="G515" s="176">
        <v>5.93</v>
      </c>
      <c r="H515" s="146">
        <f t="shared" si="82"/>
        <v>47.44</v>
      </c>
    </row>
    <row r="516" spans="1:8" ht="15">
      <c r="A516" s="143" t="str">
        <f t="shared" si="84"/>
        <v>1.42</v>
      </c>
      <c r="B516" s="163">
        <v>6117</v>
      </c>
      <c r="C516" s="163" t="s">
        <v>39</v>
      </c>
      <c r="D516" s="163" t="s">
        <v>7</v>
      </c>
      <c r="E516" s="164" t="s">
        <v>8</v>
      </c>
      <c r="F516" s="164">
        <v>8</v>
      </c>
      <c r="G516" s="176">
        <v>4.4000000000000004</v>
      </c>
      <c r="H516" s="146">
        <f t="shared" si="82"/>
        <v>35.200000000000003</v>
      </c>
    </row>
    <row r="517" spans="1:8">
      <c r="A517" s="143" t="str">
        <f t="shared" si="84"/>
        <v>1.42</v>
      </c>
      <c r="B517" s="147"/>
      <c r="C517" s="148"/>
      <c r="D517" s="148"/>
      <c r="E517" s="127" t="s">
        <v>143</v>
      </c>
      <c r="F517" s="127"/>
      <c r="G517" s="149"/>
      <c r="H517" s="150">
        <f>SUM(H510:H514)</f>
        <v>131.52099999999999</v>
      </c>
    </row>
    <row r="518" spans="1:8">
      <c r="A518" s="143" t="str">
        <f t="shared" si="84"/>
        <v>1.42</v>
      </c>
      <c r="B518" s="147"/>
      <c r="C518" s="148"/>
      <c r="D518" s="148"/>
      <c r="E518" s="127" t="s">
        <v>138</v>
      </c>
      <c r="F518" s="127"/>
      <c r="G518" s="149"/>
      <c r="H518" s="150">
        <f>SUM(H515:H516)</f>
        <v>82.64</v>
      </c>
    </row>
    <row r="519" spans="1:8">
      <c r="A519" s="143" t="str">
        <f t="shared" si="84"/>
        <v>1.42</v>
      </c>
      <c r="B519" s="147"/>
      <c r="C519" s="148"/>
      <c r="D519" s="148"/>
      <c r="E519" s="128" t="s">
        <v>139</v>
      </c>
      <c r="F519" s="127"/>
      <c r="G519" s="151">
        <v>0.87849999999999995</v>
      </c>
      <c r="H519" s="150">
        <f>G519*H518</f>
        <v>72.599239999999995</v>
      </c>
    </row>
    <row r="520" spans="1:8">
      <c r="A520" s="143" t="str">
        <f t="shared" si="84"/>
        <v>1.42</v>
      </c>
      <c r="B520" s="147"/>
      <c r="C520" s="148"/>
      <c r="D520" s="148"/>
      <c r="E520" s="129" t="s">
        <v>140</v>
      </c>
      <c r="F520" s="152"/>
      <c r="G520" s="149"/>
      <c r="H520" s="153">
        <f>SUM(H517:H519)</f>
        <v>286.76024000000001</v>
      </c>
    </row>
    <row r="521" spans="1:8">
      <c r="A521" s="143" t="str">
        <f t="shared" si="84"/>
        <v>1.42</v>
      </c>
      <c r="B521" s="147"/>
      <c r="C521" s="148"/>
      <c r="D521" s="148"/>
      <c r="E521" s="127" t="s">
        <v>141</v>
      </c>
      <c r="F521" s="127"/>
      <c r="G521" s="151">
        <v>0.2167</v>
      </c>
      <c r="H521" s="150">
        <f>G521*H520</f>
        <v>62.140944008000005</v>
      </c>
    </row>
    <row r="522" spans="1:8" ht="13.5" thickBot="1">
      <c r="A522" s="143" t="str">
        <f t="shared" si="84"/>
        <v>1.42</v>
      </c>
      <c r="B522" s="147"/>
      <c r="C522" s="148"/>
      <c r="D522" s="148"/>
      <c r="E522" s="152" t="s">
        <v>142</v>
      </c>
      <c r="F522" s="152"/>
      <c r="G522" s="149"/>
      <c r="H522" s="153">
        <f>ROUND(SUM(H520:H521),2)</f>
        <v>348.9</v>
      </c>
    </row>
    <row r="523" spans="1:8">
      <c r="A523" s="132" t="str">
        <f>'PLANILHA REFERÊNCIA'!B52</f>
        <v>1.43</v>
      </c>
      <c r="B523" s="133" t="str">
        <f>'PLANILHA REFERÊNCIA'!A52</f>
        <v>73939/008</v>
      </c>
      <c r="C523" s="134" t="str">
        <f>'PLANILHA REFERÊNCIA'!C52</f>
        <v>Fornecimento e instalação de Tesoura completa em massaranduba aparelhada, para telhados com vaos de 6 a 8m</v>
      </c>
      <c r="D523" s="134"/>
      <c r="E523" s="133" t="str">
        <f>'PLANILHA REFERÊNCIA'!D52</f>
        <v>un</v>
      </c>
      <c r="F523" s="134"/>
      <c r="G523" s="180"/>
      <c r="H523" s="135"/>
    </row>
    <row r="524" spans="1:8" ht="15">
      <c r="A524" s="143" t="str">
        <f>A523</f>
        <v>1.43</v>
      </c>
      <c r="B524" s="163"/>
      <c r="C524" s="163" t="s">
        <v>398</v>
      </c>
      <c r="D524" s="163" t="s">
        <v>5</v>
      </c>
      <c r="E524" s="164" t="s">
        <v>12</v>
      </c>
      <c r="F524" s="164">
        <v>5</v>
      </c>
      <c r="G524" s="165">
        <v>13.67</v>
      </c>
      <c r="H524" s="146">
        <f t="shared" ref="H524:H530" si="85">F524*G524</f>
        <v>68.349999999999994</v>
      </c>
    </row>
    <row r="525" spans="1:8" ht="15">
      <c r="A525" s="143" t="str">
        <f t="shared" ref="A525" si="86">A524</f>
        <v>1.43</v>
      </c>
      <c r="B525" s="163"/>
      <c r="C525" s="162" t="s">
        <v>62</v>
      </c>
      <c r="D525" s="162" t="s">
        <v>5</v>
      </c>
      <c r="E525" s="126" t="s">
        <v>12</v>
      </c>
      <c r="F525" s="126">
        <v>1.5</v>
      </c>
      <c r="G525" s="182">
        <v>12</v>
      </c>
      <c r="H525" s="146">
        <f t="shared" si="85"/>
        <v>18</v>
      </c>
    </row>
    <row r="526" spans="1:8" ht="15">
      <c r="A526" s="143" t="str">
        <f>A524</f>
        <v>1.43</v>
      </c>
      <c r="B526" s="163">
        <v>20209</v>
      </c>
      <c r="C526" s="163" t="s">
        <v>399</v>
      </c>
      <c r="D526" s="163" t="s">
        <v>5</v>
      </c>
      <c r="E526" s="164" t="s">
        <v>12</v>
      </c>
      <c r="F526" s="164">
        <v>6</v>
      </c>
      <c r="G526" s="165">
        <v>9.49</v>
      </c>
      <c r="H526" s="146">
        <f t="shared" si="85"/>
        <v>56.94</v>
      </c>
    </row>
    <row r="527" spans="1:8" ht="15">
      <c r="A527" s="143" t="str">
        <f t="shared" ref="A527:A536" si="87">A526</f>
        <v>1.43</v>
      </c>
      <c r="B527" s="163">
        <v>5075</v>
      </c>
      <c r="C527" s="163" t="s">
        <v>16</v>
      </c>
      <c r="D527" s="163" t="s">
        <v>5</v>
      </c>
      <c r="E527" s="164" t="s">
        <v>11</v>
      </c>
      <c r="F527" s="164">
        <v>0.3</v>
      </c>
      <c r="G527" s="165">
        <v>10.17</v>
      </c>
      <c r="H527" s="146">
        <f t="shared" si="85"/>
        <v>3.0509999999999997</v>
      </c>
    </row>
    <row r="528" spans="1:8" ht="15">
      <c r="A528" s="143" t="str">
        <f t="shared" si="87"/>
        <v>1.43</v>
      </c>
      <c r="B528" s="163">
        <v>10952</v>
      </c>
      <c r="C528" s="163" t="s">
        <v>45</v>
      </c>
      <c r="D528" s="163" t="s">
        <v>5</v>
      </c>
      <c r="E528" s="164" t="s">
        <v>11</v>
      </c>
      <c r="F528" s="164">
        <v>5</v>
      </c>
      <c r="G528" s="165">
        <v>2.73</v>
      </c>
      <c r="H528" s="146">
        <f t="shared" si="85"/>
        <v>13.65</v>
      </c>
    </row>
    <row r="529" spans="1:8" ht="15">
      <c r="A529" s="143" t="str">
        <f t="shared" si="87"/>
        <v>1.43</v>
      </c>
      <c r="B529" s="163">
        <v>1213</v>
      </c>
      <c r="C529" s="163" t="s">
        <v>15</v>
      </c>
      <c r="D529" s="163" t="s">
        <v>7</v>
      </c>
      <c r="E529" s="164" t="s">
        <v>8</v>
      </c>
      <c r="F529" s="164">
        <v>8</v>
      </c>
      <c r="G529" s="176">
        <v>5.93</v>
      </c>
      <c r="H529" s="146">
        <f t="shared" si="85"/>
        <v>47.44</v>
      </c>
    </row>
    <row r="530" spans="1:8" ht="15">
      <c r="A530" s="143" t="str">
        <f t="shared" si="87"/>
        <v>1.43</v>
      </c>
      <c r="B530" s="163">
        <v>6117</v>
      </c>
      <c r="C530" s="163" t="s">
        <v>39</v>
      </c>
      <c r="D530" s="163" t="s">
        <v>7</v>
      </c>
      <c r="E530" s="164" t="s">
        <v>8</v>
      </c>
      <c r="F530" s="164">
        <v>8</v>
      </c>
      <c r="G530" s="176">
        <v>4.4000000000000004</v>
      </c>
      <c r="H530" s="146">
        <f t="shared" si="85"/>
        <v>35.200000000000003</v>
      </c>
    </row>
    <row r="531" spans="1:8">
      <c r="A531" s="143" t="str">
        <f t="shared" si="87"/>
        <v>1.43</v>
      </c>
      <c r="B531" s="147"/>
      <c r="C531" s="148"/>
      <c r="D531" s="148"/>
      <c r="E531" s="127" t="s">
        <v>143</v>
      </c>
      <c r="F531" s="127"/>
      <c r="G531" s="149"/>
      <c r="H531" s="150">
        <f>SUM(H524:H528)</f>
        <v>159.99099999999999</v>
      </c>
    </row>
    <row r="532" spans="1:8">
      <c r="A532" s="143" t="str">
        <f t="shared" si="87"/>
        <v>1.43</v>
      </c>
      <c r="B532" s="147"/>
      <c r="C532" s="148"/>
      <c r="D532" s="148"/>
      <c r="E532" s="127" t="s">
        <v>138</v>
      </c>
      <c r="F532" s="127"/>
      <c r="G532" s="149"/>
      <c r="H532" s="150">
        <f>SUM(H529:H530)</f>
        <v>82.64</v>
      </c>
    </row>
    <row r="533" spans="1:8">
      <c r="A533" s="143" t="str">
        <f t="shared" si="87"/>
        <v>1.43</v>
      </c>
      <c r="B533" s="147"/>
      <c r="C533" s="148"/>
      <c r="D533" s="148"/>
      <c r="E533" s="128" t="s">
        <v>139</v>
      </c>
      <c r="F533" s="127"/>
      <c r="G533" s="151">
        <v>0.87849999999999995</v>
      </c>
      <c r="H533" s="150">
        <f>G533*H532</f>
        <v>72.599239999999995</v>
      </c>
    </row>
    <row r="534" spans="1:8">
      <c r="A534" s="143" t="str">
        <f t="shared" si="87"/>
        <v>1.43</v>
      </c>
      <c r="B534" s="147"/>
      <c r="C534" s="148"/>
      <c r="D534" s="148"/>
      <c r="E534" s="129" t="s">
        <v>140</v>
      </c>
      <c r="F534" s="152"/>
      <c r="G534" s="149"/>
      <c r="H534" s="153">
        <f>SUM(H531:H533)</f>
        <v>315.23023999999998</v>
      </c>
    </row>
    <row r="535" spans="1:8">
      <c r="A535" s="143" t="str">
        <f t="shared" si="87"/>
        <v>1.43</v>
      </c>
      <c r="B535" s="147"/>
      <c r="C535" s="148"/>
      <c r="D535" s="148"/>
      <c r="E535" s="127" t="s">
        <v>141</v>
      </c>
      <c r="F535" s="127"/>
      <c r="G535" s="151">
        <v>0.2167</v>
      </c>
      <c r="H535" s="150">
        <f>G535*H534</f>
        <v>68.310393007999991</v>
      </c>
    </row>
    <row r="536" spans="1:8" ht="13.5" thickBot="1">
      <c r="A536" s="143" t="str">
        <f t="shared" si="87"/>
        <v>1.43</v>
      </c>
      <c r="B536" s="147"/>
      <c r="C536" s="148"/>
      <c r="D536" s="148"/>
      <c r="E536" s="152" t="s">
        <v>142</v>
      </c>
      <c r="F536" s="152"/>
      <c r="G536" s="149"/>
      <c r="H536" s="153">
        <f>ROUND(SUM(H534:H535),2)</f>
        <v>383.54</v>
      </c>
    </row>
    <row r="537" spans="1:8">
      <c r="A537" s="132" t="str">
        <f>'PLANILHA REFERÊNCIA'!B53</f>
        <v>1.44</v>
      </c>
      <c r="B537" s="133" t="str">
        <f>'PLANILHA REFERÊNCIA'!A53</f>
        <v>73939/008</v>
      </c>
      <c r="C537" s="134" t="str">
        <f>'PLANILHA REFERÊNCIA'!C53</f>
        <v>Fornecimento e instalação de Tesoura completa em massaranduba aparelhada, para telhados com vaos de 8 a 10m</v>
      </c>
      <c r="D537" s="134"/>
      <c r="E537" s="133" t="str">
        <f>'PLANILHA REFERÊNCIA'!D53</f>
        <v>un</v>
      </c>
      <c r="F537" s="134"/>
      <c r="G537" s="180"/>
      <c r="H537" s="135"/>
    </row>
    <row r="538" spans="1:8" ht="15">
      <c r="A538" s="143" t="str">
        <f>A537</f>
        <v>1.44</v>
      </c>
      <c r="B538" s="163"/>
      <c r="C538" s="163" t="s">
        <v>398</v>
      </c>
      <c r="D538" s="163" t="s">
        <v>5</v>
      </c>
      <c r="E538" s="164" t="s">
        <v>12</v>
      </c>
      <c r="F538" s="164">
        <v>5</v>
      </c>
      <c r="G538" s="165">
        <v>13.67</v>
      </c>
      <c r="H538" s="146">
        <f t="shared" ref="H538:H544" si="88">F538*G538</f>
        <v>68.349999999999994</v>
      </c>
    </row>
    <row r="539" spans="1:8" ht="15">
      <c r="A539" s="143" t="str">
        <f t="shared" ref="A539" si="89">A538</f>
        <v>1.44</v>
      </c>
      <c r="B539" s="163"/>
      <c r="C539" s="162" t="s">
        <v>62</v>
      </c>
      <c r="D539" s="162" t="s">
        <v>5</v>
      </c>
      <c r="E539" s="126" t="s">
        <v>12</v>
      </c>
      <c r="F539" s="126">
        <v>1.5</v>
      </c>
      <c r="G539" s="182">
        <v>12</v>
      </c>
      <c r="H539" s="146">
        <f t="shared" si="88"/>
        <v>18</v>
      </c>
    </row>
    <row r="540" spans="1:8" ht="15">
      <c r="A540" s="143" t="str">
        <f>A538</f>
        <v>1.44</v>
      </c>
      <c r="B540" s="163">
        <v>20209</v>
      </c>
      <c r="C540" s="163" t="s">
        <v>399</v>
      </c>
      <c r="D540" s="163" t="s">
        <v>5</v>
      </c>
      <c r="E540" s="164" t="s">
        <v>12</v>
      </c>
      <c r="F540" s="164">
        <v>8</v>
      </c>
      <c r="G540" s="165">
        <v>9.49</v>
      </c>
      <c r="H540" s="146">
        <f t="shared" si="88"/>
        <v>75.92</v>
      </c>
    </row>
    <row r="541" spans="1:8" ht="15">
      <c r="A541" s="143" t="str">
        <f t="shared" ref="A541:A550" si="90">A540</f>
        <v>1.44</v>
      </c>
      <c r="B541" s="163">
        <v>5075</v>
      </c>
      <c r="C541" s="163" t="s">
        <v>16</v>
      </c>
      <c r="D541" s="163" t="s">
        <v>5</v>
      </c>
      <c r="E541" s="164" t="s">
        <v>11</v>
      </c>
      <c r="F541" s="164">
        <v>0.3</v>
      </c>
      <c r="G541" s="165">
        <v>10.17</v>
      </c>
      <c r="H541" s="146">
        <f t="shared" si="88"/>
        <v>3.0509999999999997</v>
      </c>
    </row>
    <row r="542" spans="1:8" ht="15">
      <c r="A542" s="143" t="str">
        <f t="shared" si="90"/>
        <v>1.44</v>
      </c>
      <c r="B542" s="163">
        <v>10952</v>
      </c>
      <c r="C542" s="163" t="s">
        <v>45</v>
      </c>
      <c r="D542" s="163" t="s">
        <v>5</v>
      </c>
      <c r="E542" s="164" t="s">
        <v>11</v>
      </c>
      <c r="F542" s="164">
        <v>5</v>
      </c>
      <c r="G542" s="165">
        <v>2.73</v>
      </c>
      <c r="H542" s="146">
        <f t="shared" si="88"/>
        <v>13.65</v>
      </c>
    </row>
    <row r="543" spans="1:8" ht="15">
      <c r="A543" s="143" t="str">
        <f t="shared" si="90"/>
        <v>1.44</v>
      </c>
      <c r="B543" s="163">
        <v>1213</v>
      </c>
      <c r="C543" s="163" t="s">
        <v>15</v>
      </c>
      <c r="D543" s="163" t="s">
        <v>7</v>
      </c>
      <c r="E543" s="164" t="s">
        <v>8</v>
      </c>
      <c r="F543" s="164">
        <v>8</v>
      </c>
      <c r="G543" s="176">
        <v>5.93</v>
      </c>
      <c r="H543" s="146">
        <f t="shared" si="88"/>
        <v>47.44</v>
      </c>
    </row>
    <row r="544" spans="1:8" ht="15">
      <c r="A544" s="143" t="str">
        <f t="shared" si="90"/>
        <v>1.44</v>
      </c>
      <c r="B544" s="163">
        <v>6117</v>
      </c>
      <c r="C544" s="163" t="s">
        <v>39</v>
      </c>
      <c r="D544" s="163" t="s">
        <v>7</v>
      </c>
      <c r="E544" s="164" t="s">
        <v>8</v>
      </c>
      <c r="F544" s="164">
        <v>8</v>
      </c>
      <c r="G544" s="176">
        <v>4.4000000000000004</v>
      </c>
      <c r="H544" s="146">
        <f t="shared" si="88"/>
        <v>35.200000000000003</v>
      </c>
    </row>
    <row r="545" spans="1:8">
      <c r="A545" s="143" t="str">
        <f t="shared" si="90"/>
        <v>1.44</v>
      </c>
      <c r="B545" s="147"/>
      <c r="C545" s="148"/>
      <c r="D545" s="148"/>
      <c r="E545" s="127" t="s">
        <v>143</v>
      </c>
      <c r="F545" s="127"/>
      <c r="G545" s="149"/>
      <c r="H545" s="150">
        <f>SUM(H538:H542)</f>
        <v>178.97099999999998</v>
      </c>
    </row>
    <row r="546" spans="1:8">
      <c r="A546" s="143" t="str">
        <f t="shared" si="90"/>
        <v>1.44</v>
      </c>
      <c r="B546" s="147"/>
      <c r="C546" s="148"/>
      <c r="D546" s="148"/>
      <c r="E546" s="127" t="s">
        <v>138</v>
      </c>
      <c r="F546" s="127"/>
      <c r="G546" s="149"/>
      <c r="H546" s="150">
        <f>SUM(H543:H544)</f>
        <v>82.64</v>
      </c>
    </row>
    <row r="547" spans="1:8">
      <c r="A547" s="143" t="str">
        <f t="shared" si="90"/>
        <v>1.44</v>
      </c>
      <c r="B547" s="147"/>
      <c r="C547" s="148"/>
      <c r="D547" s="148"/>
      <c r="E547" s="128" t="s">
        <v>139</v>
      </c>
      <c r="F547" s="127"/>
      <c r="G547" s="151">
        <v>0.87849999999999995</v>
      </c>
      <c r="H547" s="150">
        <f>G547*H546</f>
        <v>72.599239999999995</v>
      </c>
    </row>
    <row r="548" spans="1:8">
      <c r="A548" s="143" t="str">
        <f t="shared" si="90"/>
        <v>1.44</v>
      </c>
      <c r="B548" s="147"/>
      <c r="C548" s="148"/>
      <c r="D548" s="148"/>
      <c r="E548" s="129" t="s">
        <v>140</v>
      </c>
      <c r="F548" s="152"/>
      <c r="G548" s="149"/>
      <c r="H548" s="153">
        <f>SUM(H545:H547)</f>
        <v>334.21024</v>
      </c>
    </row>
    <row r="549" spans="1:8">
      <c r="A549" s="143" t="str">
        <f t="shared" si="90"/>
        <v>1.44</v>
      </c>
      <c r="B549" s="147"/>
      <c r="C549" s="148"/>
      <c r="D549" s="148"/>
      <c r="E549" s="127" t="s">
        <v>141</v>
      </c>
      <c r="F549" s="127"/>
      <c r="G549" s="151">
        <v>0.2167</v>
      </c>
      <c r="H549" s="150">
        <f>G549*H548</f>
        <v>72.423359008000006</v>
      </c>
    </row>
    <row r="550" spans="1:8" ht="13.5" thickBot="1">
      <c r="A550" s="143" t="str">
        <f t="shared" si="90"/>
        <v>1.44</v>
      </c>
      <c r="B550" s="147"/>
      <c r="C550" s="148"/>
      <c r="D550" s="148"/>
      <c r="E550" s="152" t="s">
        <v>142</v>
      </c>
      <c r="F550" s="152"/>
      <c r="G550" s="149"/>
      <c r="H550" s="153">
        <f>ROUND(SUM(H548:H549),2)</f>
        <v>406.63</v>
      </c>
    </row>
    <row r="551" spans="1:8">
      <c r="A551" s="132" t="str">
        <f>'PLANILHA REFERÊNCIA'!B54</f>
        <v>1.45</v>
      </c>
      <c r="B551" s="133" t="str">
        <f>'PLANILHA REFERÊNCIA'!A54</f>
        <v>73939/013</v>
      </c>
      <c r="C551" s="134" t="str">
        <f>'PLANILHA REFERÊNCIA'!C54</f>
        <v>Fornecimento e instalação de Tesoura completa em massaranduba aparelhada, para telhados com vaos de 10 a 12m</v>
      </c>
      <c r="D551" s="134"/>
      <c r="E551" s="133" t="str">
        <f>'PLANILHA REFERÊNCIA'!D54</f>
        <v>un</v>
      </c>
      <c r="F551" s="134"/>
      <c r="G551" s="180"/>
      <c r="H551" s="135"/>
    </row>
    <row r="552" spans="1:8" ht="15">
      <c r="A552" s="143" t="str">
        <f>A551</f>
        <v>1.45</v>
      </c>
      <c r="B552" s="163"/>
      <c r="C552" s="163" t="s">
        <v>398</v>
      </c>
      <c r="D552" s="163" t="s">
        <v>5</v>
      </c>
      <c r="E552" s="164" t="s">
        <v>12</v>
      </c>
      <c r="F552" s="164">
        <v>5</v>
      </c>
      <c r="G552" s="165">
        <v>13.67</v>
      </c>
      <c r="H552" s="146">
        <f t="shared" ref="H552:H558" si="91">F552*G552</f>
        <v>68.349999999999994</v>
      </c>
    </row>
    <row r="553" spans="1:8" ht="15">
      <c r="A553" s="143" t="str">
        <f t="shared" ref="A553" si="92">A552</f>
        <v>1.45</v>
      </c>
      <c r="B553" s="163"/>
      <c r="C553" s="162" t="s">
        <v>62</v>
      </c>
      <c r="D553" s="162" t="s">
        <v>5</v>
      </c>
      <c r="E553" s="126" t="s">
        <v>12</v>
      </c>
      <c r="F553" s="126">
        <v>1.5</v>
      </c>
      <c r="G553" s="182">
        <v>12</v>
      </c>
      <c r="H553" s="146">
        <f t="shared" si="91"/>
        <v>18</v>
      </c>
    </row>
    <row r="554" spans="1:8" ht="15">
      <c r="A554" s="143" t="str">
        <f>A552</f>
        <v>1.45</v>
      </c>
      <c r="B554" s="163">
        <v>20209</v>
      </c>
      <c r="C554" s="163" t="s">
        <v>399</v>
      </c>
      <c r="D554" s="163" t="s">
        <v>5</v>
      </c>
      <c r="E554" s="164" t="s">
        <v>12</v>
      </c>
      <c r="F554" s="164">
        <v>10</v>
      </c>
      <c r="G554" s="165">
        <v>9.49</v>
      </c>
      <c r="H554" s="146">
        <f t="shared" si="91"/>
        <v>94.9</v>
      </c>
    </row>
    <row r="555" spans="1:8" ht="15">
      <c r="A555" s="143" t="str">
        <f t="shared" ref="A555:A564" si="93">A554</f>
        <v>1.45</v>
      </c>
      <c r="B555" s="163">
        <v>5075</v>
      </c>
      <c r="C555" s="163" t="s">
        <v>16</v>
      </c>
      <c r="D555" s="163" t="s">
        <v>5</v>
      </c>
      <c r="E555" s="164" t="s">
        <v>11</v>
      </c>
      <c r="F555" s="164">
        <v>0.3</v>
      </c>
      <c r="G555" s="165">
        <v>10.17</v>
      </c>
      <c r="H555" s="146">
        <f t="shared" si="91"/>
        <v>3.0509999999999997</v>
      </c>
    </row>
    <row r="556" spans="1:8" ht="15">
      <c r="A556" s="143" t="str">
        <f t="shared" si="93"/>
        <v>1.45</v>
      </c>
      <c r="B556" s="163">
        <v>10952</v>
      </c>
      <c r="C556" s="163" t="s">
        <v>45</v>
      </c>
      <c r="D556" s="163" t="s">
        <v>5</v>
      </c>
      <c r="E556" s="164" t="s">
        <v>11</v>
      </c>
      <c r="F556" s="164">
        <v>5</v>
      </c>
      <c r="G556" s="165">
        <v>2.73</v>
      </c>
      <c r="H556" s="146">
        <f t="shared" si="91"/>
        <v>13.65</v>
      </c>
    </row>
    <row r="557" spans="1:8" ht="15">
      <c r="A557" s="143" t="str">
        <f t="shared" si="93"/>
        <v>1.45</v>
      </c>
      <c r="B557" s="163">
        <v>1213</v>
      </c>
      <c r="C557" s="163" t="s">
        <v>15</v>
      </c>
      <c r="D557" s="163" t="s">
        <v>7</v>
      </c>
      <c r="E557" s="164" t="s">
        <v>8</v>
      </c>
      <c r="F557" s="164">
        <v>8</v>
      </c>
      <c r="G557" s="176">
        <v>5.93</v>
      </c>
      <c r="H557" s="146">
        <f t="shared" si="91"/>
        <v>47.44</v>
      </c>
    </row>
    <row r="558" spans="1:8" ht="15">
      <c r="A558" s="143" t="str">
        <f t="shared" si="93"/>
        <v>1.45</v>
      </c>
      <c r="B558" s="163">
        <v>6117</v>
      </c>
      <c r="C558" s="163" t="s">
        <v>39</v>
      </c>
      <c r="D558" s="163" t="s">
        <v>7</v>
      </c>
      <c r="E558" s="164" t="s">
        <v>8</v>
      </c>
      <c r="F558" s="164">
        <v>8</v>
      </c>
      <c r="G558" s="176">
        <v>4.4000000000000004</v>
      </c>
      <c r="H558" s="146">
        <f t="shared" si="91"/>
        <v>35.200000000000003</v>
      </c>
    </row>
    <row r="559" spans="1:8">
      <c r="A559" s="143" t="str">
        <f t="shared" si="93"/>
        <v>1.45</v>
      </c>
      <c r="B559" s="147"/>
      <c r="C559" s="148"/>
      <c r="D559" s="148"/>
      <c r="E559" s="127" t="s">
        <v>143</v>
      </c>
      <c r="F559" s="127"/>
      <c r="G559" s="149"/>
      <c r="H559" s="150">
        <f>SUM(H552:H556)</f>
        <v>197.95099999999999</v>
      </c>
    </row>
    <row r="560" spans="1:8">
      <c r="A560" s="143" t="str">
        <f t="shared" si="93"/>
        <v>1.45</v>
      </c>
      <c r="B560" s="147"/>
      <c r="C560" s="148"/>
      <c r="D560" s="148"/>
      <c r="E560" s="127" t="s">
        <v>138</v>
      </c>
      <c r="F560" s="127"/>
      <c r="G560" s="149"/>
      <c r="H560" s="150">
        <f>SUM(H557:H558)</f>
        <v>82.64</v>
      </c>
    </row>
    <row r="561" spans="1:8">
      <c r="A561" s="143" t="str">
        <f t="shared" si="93"/>
        <v>1.45</v>
      </c>
      <c r="B561" s="147"/>
      <c r="C561" s="148"/>
      <c r="D561" s="148"/>
      <c r="E561" s="128" t="s">
        <v>139</v>
      </c>
      <c r="F561" s="127"/>
      <c r="G561" s="151">
        <v>0.87849999999999995</v>
      </c>
      <c r="H561" s="150">
        <f>G561*H560</f>
        <v>72.599239999999995</v>
      </c>
    </row>
    <row r="562" spans="1:8">
      <c r="A562" s="143" t="str">
        <f t="shared" si="93"/>
        <v>1.45</v>
      </c>
      <c r="B562" s="147"/>
      <c r="C562" s="148"/>
      <c r="D562" s="148"/>
      <c r="E562" s="129" t="s">
        <v>140</v>
      </c>
      <c r="F562" s="152"/>
      <c r="G562" s="149"/>
      <c r="H562" s="153">
        <f>SUM(H559:H561)</f>
        <v>353.19024000000002</v>
      </c>
    </row>
    <row r="563" spans="1:8">
      <c r="A563" s="143" t="str">
        <f t="shared" si="93"/>
        <v>1.45</v>
      </c>
      <c r="B563" s="147"/>
      <c r="C563" s="148"/>
      <c r="D563" s="148"/>
      <c r="E563" s="127" t="s">
        <v>141</v>
      </c>
      <c r="F563" s="127"/>
      <c r="G563" s="151">
        <v>0.2167</v>
      </c>
      <c r="H563" s="150">
        <f>G563*H562</f>
        <v>76.536325008000006</v>
      </c>
    </row>
    <row r="564" spans="1:8" ht="13.5" thickBot="1">
      <c r="A564" s="143" t="str">
        <f t="shared" si="93"/>
        <v>1.45</v>
      </c>
      <c r="B564" s="147"/>
      <c r="C564" s="148"/>
      <c r="D564" s="148"/>
      <c r="E564" s="152" t="s">
        <v>142</v>
      </c>
      <c r="F564" s="152"/>
      <c r="G564" s="149"/>
      <c r="H564" s="153">
        <f>ROUND(SUM(H562:H563),2)</f>
        <v>429.73</v>
      </c>
    </row>
    <row r="565" spans="1:8" ht="22.5">
      <c r="A565" s="132" t="str">
        <f>'PLANILHA REFERÊNCIA'!B55</f>
        <v>1.46</v>
      </c>
      <c r="B565" s="133" t="str">
        <f>'PLANILHA REFERÊNCIA'!A55</f>
        <v>COMP. 7.10</v>
      </c>
      <c r="C565" s="134" t="str">
        <f>'PLANILHA REFERÊNCIA'!C55</f>
        <v>Retirada de telha cerâmica, aplicação de argamassa com aditivo impermeabilizante, reposição de telhas e substituição de telhas quebradas (até 50% da área)</v>
      </c>
      <c r="D565" s="134"/>
      <c r="E565" s="133" t="str">
        <f>'PLANILHA REFERÊNCIA'!D55</f>
        <v>m²</v>
      </c>
      <c r="F565" s="134"/>
      <c r="G565" s="180"/>
      <c r="H565" s="135"/>
    </row>
    <row r="566" spans="1:8" ht="15">
      <c r="A566" s="143" t="str">
        <f>A565</f>
        <v>1.46</v>
      </c>
      <c r="B566" s="163">
        <v>87365</v>
      </c>
      <c r="C566" s="163" t="s">
        <v>64</v>
      </c>
      <c r="D566" s="163" t="s">
        <v>5</v>
      </c>
      <c r="E566" s="164" t="s">
        <v>346</v>
      </c>
      <c r="F566" s="164">
        <v>8.9999999999999993E-3</v>
      </c>
      <c r="G566" s="165">
        <v>304.67</v>
      </c>
      <c r="H566" s="146">
        <f t="shared" ref="H566:H569" si="94">F566*G566</f>
        <v>2.7420299999999997</v>
      </c>
    </row>
    <row r="567" spans="1:8" ht="15">
      <c r="A567" s="143" t="str">
        <f t="shared" ref="A567:A575" si="95">A566</f>
        <v>1.46</v>
      </c>
      <c r="B567" s="163"/>
      <c r="C567" s="163" t="s">
        <v>400</v>
      </c>
      <c r="D567" s="163" t="s">
        <v>5</v>
      </c>
      <c r="E567" s="164" t="s">
        <v>401</v>
      </c>
      <c r="F567" s="164">
        <v>17</v>
      </c>
      <c r="G567" s="165">
        <v>0.6</v>
      </c>
      <c r="H567" s="146">
        <f t="shared" si="94"/>
        <v>10.199999999999999</v>
      </c>
    </row>
    <row r="568" spans="1:8" ht="15">
      <c r="A568" s="143" t="str">
        <f t="shared" si="95"/>
        <v>1.46</v>
      </c>
      <c r="B568" s="163">
        <v>4750</v>
      </c>
      <c r="C568" s="163" t="s">
        <v>76</v>
      </c>
      <c r="D568" s="163" t="s">
        <v>7</v>
      </c>
      <c r="E568" s="164" t="s">
        <v>8</v>
      </c>
      <c r="F568" s="164">
        <v>0.5</v>
      </c>
      <c r="G568" s="176">
        <v>5.93</v>
      </c>
      <c r="H568" s="146">
        <f t="shared" si="94"/>
        <v>2.9649999999999999</v>
      </c>
    </row>
    <row r="569" spans="1:8" ht="15">
      <c r="A569" s="143" t="str">
        <f t="shared" si="95"/>
        <v>1.46</v>
      </c>
      <c r="B569" s="163">
        <v>6111</v>
      </c>
      <c r="C569" s="163" t="s">
        <v>28</v>
      </c>
      <c r="D569" s="163" t="s">
        <v>7</v>
      </c>
      <c r="E569" s="164" t="s">
        <v>8</v>
      </c>
      <c r="F569" s="164">
        <v>0.5</v>
      </c>
      <c r="G569" s="176">
        <v>4.4000000000000004</v>
      </c>
      <c r="H569" s="146">
        <f t="shared" si="94"/>
        <v>2.2000000000000002</v>
      </c>
    </row>
    <row r="570" spans="1:8">
      <c r="A570" s="143" t="str">
        <f t="shared" si="95"/>
        <v>1.46</v>
      </c>
      <c r="B570" s="147"/>
      <c r="C570" s="148"/>
      <c r="D570" s="148"/>
      <c r="E570" s="127" t="s">
        <v>143</v>
      </c>
      <c r="F570" s="127"/>
      <c r="G570" s="149"/>
      <c r="H570" s="150">
        <f>SUM(H566:H567)</f>
        <v>12.942029999999999</v>
      </c>
    </row>
    <row r="571" spans="1:8">
      <c r="A571" s="143" t="str">
        <f t="shared" si="95"/>
        <v>1.46</v>
      </c>
      <c r="B571" s="147"/>
      <c r="C571" s="148"/>
      <c r="D571" s="148"/>
      <c r="E571" s="127" t="s">
        <v>138</v>
      </c>
      <c r="F571" s="127"/>
      <c r="G571" s="149"/>
      <c r="H571" s="150">
        <f>SUM(H568:H569)</f>
        <v>5.165</v>
      </c>
    </row>
    <row r="572" spans="1:8">
      <c r="A572" s="143" t="str">
        <f t="shared" si="95"/>
        <v>1.46</v>
      </c>
      <c r="B572" s="147"/>
      <c r="C572" s="148"/>
      <c r="D572" s="148"/>
      <c r="E572" s="128" t="s">
        <v>139</v>
      </c>
      <c r="F572" s="127"/>
      <c r="G572" s="151">
        <v>0.87849999999999995</v>
      </c>
      <c r="H572" s="150">
        <f>G572*H571</f>
        <v>4.5374524999999997</v>
      </c>
    </row>
    <row r="573" spans="1:8">
      <c r="A573" s="143" t="str">
        <f t="shared" si="95"/>
        <v>1.46</v>
      </c>
      <c r="B573" s="147"/>
      <c r="C573" s="148"/>
      <c r="D573" s="148"/>
      <c r="E573" s="129" t="s">
        <v>140</v>
      </c>
      <c r="F573" s="152"/>
      <c r="G573" s="149"/>
      <c r="H573" s="153">
        <f>SUM(H570:H572)</f>
        <v>22.644482499999999</v>
      </c>
    </row>
    <row r="574" spans="1:8">
      <c r="A574" s="143" t="str">
        <f t="shared" si="95"/>
        <v>1.46</v>
      </c>
      <c r="B574" s="147"/>
      <c r="C574" s="148"/>
      <c r="D574" s="148"/>
      <c r="E574" s="127" t="s">
        <v>141</v>
      </c>
      <c r="F574" s="127"/>
      <c r="G574" s="151">
        <v>0.2167</v>
      </c>
      <c r="H574" s="150">
        <f>G574*H573</f>
        <v>4.9070593577499997</v>
      </c>
    </row>
    <row r="575" spans="1:8" ht="13.5" thickBot="1">
      <c r="A575" s="143" t="str">
        <f t="shared" si="95"/>
        <v>1.46</v>
      </c>
      <c r="B575" s="147"/>
      <c r="C575" s="148"/>
      <c r="D575" s="148"/>
      <c r="E575" s="152" t="s">
        <v>142</v>
      </c>
      <c r="F575" s="152"/>
      <c r="G575" s="149"/>
      <c r="H575" s="153">
        <f>ROUND(SUM(H573:H574),2)</f>
        <v>27.55</v>
      </c>
    </row>
    <row r="576" spans="1:8">
      <c r="A576" s="132" t="str">
        <f>'PLANILHA REFERÊNCIA'!B56</f>
        <v>1.47</v>
      </c>
      <c r="B576" s="133" t="str">
        <f>'PLANILHA REFERÊNCIA'!A56</f>
        <v>COMP. 7.11</v>
      </c>
      <c r="C576" s="134" t="str">
        <f>'PLANILHA REFERÊNCIA'!C56</f>
        <v>Remoção, lavagem e reassentamento de telha Maxiplac com reaproveitamento de 70% do material - com reposição total dos fixadores</v>
      </c>
      <c r="D576" s="134"/>
      <c r="E576" s="133" t="str">
        <f>'PLANILHA REFERÊNCIA'!D56</f>
        <v>m²</v>
      </c>
      <c r="F576" s="134"/>
      <c r="G576" s="180"/>
      <c r="H576" s="135"/>
    </row>
    <row r="577" spans="1:8" ht="15">
      <c r="A577" s="143" t="str">
        <f>A576</f>
        <v>1.47</v>
      </c>
      <c r="B577" s="144">
        <v>7202</v>
      </c>
      <c r="C577" s="144" t="s">
        <v>373</v>
      </c>
      <c r="D577" s="144" t="s">
        <v>5</v>
      </c>
      <c r="E577" s="145" t="s">
        <v>371</v>
      </c>
      <c r="F577" s="145">
        <v>0.49199999999999999</v>
      </c>
      <c r="G577" s="176">
        <v>51.21</v>
      </c>
      <c r="H577" s="146">
        <f t="shared" ref="H577:H582" si="96">F577*G577</f>
        <v>25.195319999999999</v>
      </c>
    </row>
    <row r="578" spans="1:8" ht="15">
      <c r="A578" s="143" t="str">
        <f t="shared" ref="A578:A588" si="97">A577</f>
        <v>1.47</v>
      </c>
      <c r="B578" s="144">
        <v>4305</v>
      </c>
      <c r="C578" s="144" t="s">
        <v>374</v>
      </c>
      <c r="D578" s="144" t="s">
        <v>5</v>
      </c>
      <c r="E578" s="145" t="s">
        <v>111</v>
      </c>
      <c r="F578" s="145">
        <v>0.6</v>
      </c>
      <c r="G578" s="176">
        <v>1.19</v>
      </c>
      <c r="H578" s="146">
        <f t="shared" si="96"/>
        <v>0.71399999999999997</v>
      </c>
    </row>
    <row r="579" spans="1:8" ht="15">
      <c r="A579" s="143" t="str">
        <f t="shared" si="97"/>
        <v>1.47</v>
      </c>
      <c r="B579" s="144">
        <v>1607</v>
      </c>
      <c r="C579" s="144" t="s">
        <v>30</v>
      </c>
      <c r="D579" s="144" t="s">
        <v>5</v>
      </c>
      <c r="E579" s="145" t="s">
        <v>29</v>
      </c>
      <c r="F579" s="145">
        <v>0.64</v>
      </c>
      <c r="G579" s="176">
        <v>0.14000000000000001</v>
      </c>
      <c r="H579" s="146">
        <f t="shared" si="96"/>
        <v>8.9600000000000013E-2</v>
      </c>
    </row>
    <row r="580" spans="1:8" ht="15">
      <c r="A580" s="143" t="str">
        <f t="shared" si="97"/>
        <v>1.47</v>
      </c>
      <c r="B580" s="144">
        <v>4310</v>
      </c>
      <c r="C580" s="144" t="s">
        <v>375</v>
      </c>
      <c r="D580" s="144" t="s">
        <v>5</v>
      </c>
      <c r="E580" s="145" t="s">
        <v>111</v>
      </c>
      <c r="F580" s="145">
        <v>0.31</v>
      </c>
      <c r="G580" s="176">
        <v>1.69</v>
      </c>
      <c r="H580" s="146">
        <f t="shared" si="96"/>
        <v>0.52390000000000003</v>
      </c>
    </row>
    <row r="581" spans="1:8" ht="15">
      <c r="A581" s="143" t="str">
        <f t="shared" si="97"/>
        <v>1.47</v>
      </c>
      <c r="B581" s="144">
        <v>1213</v>
      </c>
      <c r="C581" s="144" t="s">
        <v>372</v>
      </c>
      <c r="D581" s="144" t="s">
        <v>7</v>
      </c>
      <c r="E581" s="145" t="s">
        <v>109</v>
      </c>
      <c r="F581" s="145">
        <v>0.15</v>
      </c>
      <c r="G581" s="176">
        <v>5.93</v>
      </c>
      <c r="H581" s="146">
        <f t="shared" si="96"/>
        <v>0.88949999999999996</v>
      </c>
    </row>
    <row r="582" spans="1:8" ht="15">
      <c r="A582" s="143" t="str">
        <f t="shared" si="97"/>
        <v>1.47</v>
      </c>
      <c r="B582" s="144">
        <v>6111</v>
      </c>
      <c r="C582" s="144"/>
      <c r="D582" s="144" t="s">
        <v>7</v>
      </c>
      <c r="E582" s="145" t="s">
        <v>109</v>
      </c>
      <c r="F582" s="145">
        <v>0.15</v>
      </c>
      <c r="G582" s="176">
        <v>4.4000000000000004</v>
      </c>
      <c r="H582" s="146">
        <f t="shared" si="96"/>
        <v>0.66</v>
      </c>
    </row>
    <row r="583" spans="1:8">
      <c r="A583" s="143" t="str">
        <f t="shared" si="97"/>
        <v>1.47</v>
      </c>
      <c r="B583" s="147"/>
      <c r="C583" s="148"/>
      <c r="D583" s="148"/>
      <c r="E583" s="127" t="s">
        <v>143</v>
      </c>
      <c r="F583" s="127"/>
      <c r="G583" s="149"/>
      <c r="H583" s="150">
        <f>SUM(H577:H580)</f>
        <v>26.522819999999999</v>
      </c>
    </row>
    <row r="584" spans="1:8">
      <c r="A584" s="143" t="str">
        <f t="shared" si="97"/>
        <v>1.47</v>
      </c>
      <c r="B584" s="147"/>
      <c r="C584" s="148"/>
      <c r="D584" s="148"/>
      <c r="E584" s="127" t="s">
        <v>138</v>
      </c>
      <c r="F584" s="127"/>
      <c r="G584" s="149"/>
      <c r="H584" s="150">
        <f>SUM(H581:H582)</f>
        <v>1.5495000000000001</v>
      </c>
    </row>
    <row r="585" spans="1:8">
      <c r="A585" s="143" t="str">
        <f t="shared" si="97"/>
        <v>1.47</v>
      </c>
      <c r="B585" s="147"/>
      <c r="C585" s="148"/>
      <c r="D585" s="148"/>
      <c r="E585" s="128" t="s">
        <v>139</v>
      </c>
      <c r="F585" s="127"/>
      <c r="G585" s="151">
        <v>0.87849999999999995</v>
      </c>
      <c r="H585" s="150">
        <f>G585*H584</f>
        <v>1.3612357500000001</v>
      </c>
    </row>
    <row r="586" spans="1:8">
      <c r="A586" s="143" t="str">
        <f t="shared" si="97"/>
        <v>1.47</v>
      </c>
      <c r="B586" s="147"/>
      <c r="C586" s="148"/>
      <c r="D586" s="148"/>
      <c r="E586" s="129" t="s">
        <v>140</v>
      </c>
      <c r="F586" s="152"/>
      <c r="G586" s="149"/>
      <c r="H586" s="153">
        <f>SUM(H583:H585)</f>
        <v>29.433555749999996</v>
      </c>
    </row>
    <row r="587" spans="1:8">
      <c r="A587" s="143" t="str">
        <f t="shared" si="97"/>
        <v>1.47</v>
      </c>
      <c r="B587" s="147"/>
      <c r="C587" s="148"/>
      <c r="D587" s="148"/>
      <c r="E587" s="127" t="s">
        <v>141</v>
      </c>
      <c r="F587" s="127"/>
      <c r="G587" s="151">
        <v>0.2167</v>
      </c>
      <c r="H587" s="150">
        <f>G587*H586</f>
        <v>6.3782515310249996</v>
      </c>
    </row>
    <row r="588" spans="1:8" ht="13.5" thickBot="1">
      <c r="A588" s="143" t="str">
        <f t="shared" si="97"/>
        <v>1.47</v>
      </c>
      <c r="B588" s="147"/>
      <c r="C588" s="148"/>
      <c r="D588" s="148"/>
      <c r="E588" s="152" t="s">
        <v>142</v>
      </c>
      <c r="F588" s="152"/>
      <c r="G588" s="149"/>
      <c r="H588" s="153">
        <f>ROUND(SUM(H586:H587),2)</f>
        <v>35.81</v>
      </c>
    </row>
    <row r="589" spans="1:8">
      <c r="A589" s="132" t="str">
        <f>'PLANILHA REFERÊNCIA'!B57</f>
        <v>1.48</v>
      </c>
      <c r="B589" s="133" t="str">
        <f>'PLANILHA REFERÊNCIA'!A57</f>
        <v>COMP. 7.12</v>
      </c>
      <c r="C589" s="134" t="str">
        <f>'PLANILHA REFERÊNCIA'!C57</f>
        <v>Revisão de cobertura com telha de fibrocimento ondulada 8 mm,  com reposição de 25% do material</v>
      </c>
      <c r="D589" s="134"/>
      <c r="E589" s="133" t="str">
        <f>'PLANILHA REFERÊNCIA'!D57</f>
        <v>m²</v>
      </c>
      <c r="F589" s="134"/>
      <c r="G589" s="180"/>
      <c r="H589" s="135"/>
    </row>
    <row r="590" spans="1:8" ht="15">
      <c r="A590" s="143" t="str">
        <f>A589</f>
        <v>1.48</v>
      </c>
      <c r="B590" s="144">
        <v>20209</v>
      </c>
      <c r="C590" s="144" t="s">
        <v>365</v>
      </c>
      <c r="D590" s="144" t="s">
        <v>5</v>
      </c>
      <c r="E590" s="145" t="s">
        <v>369</v>
      </c>
      <c r="F590" s="145">
        <v>0.15</v>
      </c>
      <c r="G590" s="176">
        <v>9.49</v>
      </c>
      <c r="H590" s="146">
        <f t="shared" ref="H590:H595" si="98">F590*G590</f>
        <v>1.4235</v>
      </c>
    </row>
    <row r="591" spans="1:8" ht="15">
      <c r="A591" s="143" t="str">
        <f t="shared" ref="A591:A601" si="99">A590</f>
        <v>1.48</v>
      </c>
      <c r="B591" s="144">
        <v>5061</v>
      </c>
      <c r="C591" s="144" t="s">
        <v>366</v>
      </c>
      <c r="D591" s="144" t="s">
        <v>5</v>
      </c>
      <c r="E591" s="145" t="s">
        <v>370</v>
      </c>
      <c r="F591" s="145">
        <v>2E-3</v>
      </c>
      <c r="G591" s="176">
        <v>10</v>
      </c>
      <c r="H591" s="146">
        <f t="shared" si="98"/>
        <v>0.02</v>
      </c>
    </row>
    <row r="592" spans="1:8" ht="15">
      <c r="A592" s="143" t="str">
        <f t="shared" si="99"/>
        <v>1.48</v>
      </c>
      <c r="B592" s="144">
        <v>7202</v>
      </c>
      <c r="C592" s="144" t="s">
        <v>367</v>
      </c>
      <c r="D592" s="144" t="s">
        <v>5</v>
      </c>
      <c r="E592" s="145" t="s">
        <v>371</v>
      </c>
      <c r="F592" s="145">
        <v>0.05</v>
      </c>
      <c r="G592" s="176">
        <v>51.21</v>
      </c>
      <c r="H592" s="146">
        <f t="shared" si="98"/>
        <v>2.5605000000000002</v>
      </c>
    </row>
    <row r="593" spans="1:8" ht="15">
      <c r="A593" s="143" t="str">
        <f t="shared" si="99"/>
        <v>1.48</v>
      </c>
      <c r="B593" s="144">
        <v>4310</v>
      </c>
      <c r="C593" s="144" t="s">
        <v>368</v>
      </c>
      <c r="D593" s="144" t="s">
        <v>5</v>
      </c>
      <c r="E593" s="145" t="s">
        <v>111</v>
      </c>
      <c r="F593" s="145">
        <v>1.5</v>
      </c>
      <c r="G593" s="176">
        <v>1.69</v>
      </c>
      <c r="H593" s="146">
        <f t="shared" si="98"/>
        <v>2.5350000000000001</v>
      </c>
    </row>
    <row r="594" spans="1:8" ht="15">
      <c r="A594" s="143" t="str">
        <f t="shared" si="99"/>
        <v>1.48</v>
      </c>
      <c r="B594" s="144">
        <v>1213</v>
      </c>
      <c r="C594" s="144" t="s">
        <v>363</v>
      </c>
      <c r="D594" s="144" t="s">
        <v>7</v>
      </c>
      <c r="E594" s="145" t="s">
        <v>109</v>
      </c>
      <c r="F594" s="145">
        <v>0.4</v>
      </c>
      <c r="G594" s="176">
        <v>5.93</v>
      </c>
      <c r="H594" s="146">
        <f t="shared" si="98"/>
        <v>2.3719999999999999</v>
      </c>
    </row>
    <row r="595" spans="1:8" ht="15">
      <c r="A595" s="143" t="str">
        <f t="shared" si="99"/>
        <v>1.48</v>
      </c>
      <c r="B595" s="144">
        <v>6111</v>
      </c>
      <c r="C595" s="144" t="s">
        <v>364</v>
      </c>
      <c r="D595" s="144" t="s">
        <v>7</v>
      </c>
      <c r="E595" s="145" t="s">
        <v>109</v>
      </c>
      <c r="F595" s="145">
        <v>0.4</v>
      </c>
      <c r="G595" s="176">
        <v>4.4000000000000004</v>
      </c>
      <c r="H595" s="146">
        <f t="shared" si="98"/>
        <v>1.7600000000000002</v>
      </c>
    </row>
    <row r="596" spans="1:8">
      <c r="A596" s="143" t="str">
        <f t="shared" si="99"/>
        <v>1.48</v>
      </c>
      <c r="B596" s="147"/>
      <c r="C596" s="148"/>
      <c r="D596" s="148"/>
      <c r="E596" s="127" t="s">
        <v>143</v>
      </c>
      <c r="F596" s="127"/>
      <c r="G596" s="149"/>
      <c r="H596" s="150">
        <f>SUM(H590:H593)</f>
        <v>6.5390000000000006</v>
      </c>
    </row>
    <row r="597" spans="1:8">
      <c r="A597" s="143" t="str">
        <f t="shared" si="99"/>
        <v>1.48</v>
      </c>
      <c r="B597" s="147"/>
      <c r="C597" s="148"/>
      <c r="D597" s="148"/>
      <c r="E597" s="127" t="s">
        <v>138</v>
      </c>
      <c r="F597" s="127"/>
      <c r="G597" s="149"/>
      <c r="H597" s="150">
        <f>SUM(H594:H595)</f>
        <v>4.1319999999999997</v>
      </c>
    </row>
    <row r="598" spans="1:8">
      <c r="A598" s="143" t="str">
        <f t="shared" si="99"/>
        <v>1.48</v>
      </c>
      <c r="B598" s="147"/>
      <c r="C598" s="148"/>
      <c r="D598" s="148"/>
      <c r="E598" s="128" t="s">
        <v>139</v>
      </c>
      <c r="F598" s="127"/>
      <c r="G598" s="151">
        <v>0.87849999999999995</v>
      </c>
      <c r="H598" s="150">
        <f>G598*H597</f>
        <v>3.6299619999999995</v>
      </c>
    </row>
    <row r="599" spans="1:8">
      <c r="A599" s="143" t="str">
        <f t="shared" si="99"/>
        <v>1.48</v>
      </c>
      <c r="B599" s="147"/>
      <c r="C599" s="148"/>
      <c r="D599" s="148"/>
      <c r="E599" s="129" t="s">
        <v>140</v>
      </c>
      <c r="F599" s="152"/>
      <c r="G599" s="149"/>
      <c r="H599" s="153">
        <f>SUM(H596:H598)</f>
        <v>14.300961999999998</v>
      </c>
    </row>
    <row r="600" spans="1:8">
      <c r="A600" s="143" t="str">
        <f t="shared" si="99"/>
        <v>1.48</v>
      </c>
      <c r="B600" s="147"/>
      <c r="C600" s="148"/>
      <c r="D600" s="148"/>
      <c r="E600" s="127" t="s">
        <v>141</v>
      </c>
      <c r="F600" s="127"/>
      <c r="G600" s="151">
        <v>0.2167</v>
      </c>
      <c r="H600" s="150">
        <f>G600*H599</f>
        <v>3.0990184653999999</v>
      </c>
    </row>
    <row r="601" spans="1:8" ht="13.5" thickBot="1">
      <c r="A601" s="143" t="str">
        <f t="shared" si="99"/>
        <v>1.48</v>
      </c>
      <c r="B601" s="147"/>
      <c r="C601" s="148"/>
      <c r="D601" s="148"/>
      <c r="E601" s="152" t="s">
        <v>142</v>
      </c>
      <c r="F601" s="152"/>
      <c r="G601" s="149"/>
      <c r="H601" s="153">
        <f>ROUND(SUM(H599:H600),2)</f>
        <v>17.399999999999999</v>
      </c>
    </row>
    <row r="602" spans="1:8" ht="22.5">
      <c r="A602" s="132" t="str">
        <f>'PLANILHA REFERÊNCIA'!B58</f>
        <v>1.49</v>
      </c>
      <c r="B602" s="133" t="str">
        <f>'PLANILHA REFERÊNCIA'!A58</f>
        <v>COMP. 7.13</v>
      </c>
      <c r="C602" s="134" t="str">
        <f>'PLANILHA REFERÊNCIA'!C58</f>
        <v>Revisão de cobertura com telha de fibrocimento ondulada 8 mm, com reposição de 10% de telha e madeira, e substituição total dos fixadores</v>
      </c>
      <c r="D602" s="134"/>
      <c r="E602" s="133" t="str">
        <f>'PLANILHA REFERÊNCIA'!D58</f>
        <v>m²</v>
      </c>
      <c r="F602" s="134"/>
      <c r="G602" s="180"/>
      <c r="H602" s="135"/>
    </row>
    <row r="603" spans="1:8" ht="15">
      <c r="A603" s="143" t="str">
        <f>A602</f>
        <v>1.49</v>
      </c>
      <c r="B603" s="144">
        <v>20209</v>
      </c>
      <c r="C603" s="144" t="s">
        <v>365</v>
      </c>
      <c r="D603" s="144" t="s">
        <v>5</v>
      </c>
      <c r="E603" s="145" t="s">
        <v>369</v>
      </c>
      <c r="F603" s="145">
        <v>0.1</v>
      </c>
      <c r="G603" s="176">
        <v>9.49</v>
      </c>
      <c r="H603" s="146">
        <f t="shared" ref="H603:H608" si="100">F603*G603</f>
        <v>0.94900000000000007</v>
      </c>
    </row>
    <row r="604" spans="1:8" ht="15">
      <c r="A604" s="143" t="str">
        <f t="shared" ref="A604:A614" si="101">A603</f>
        <v>1.49</v>
      </c>
      <c r="B604" s="144">
        <v>5061</v>
      </c>
      <c r="C604" s="144" t="s">
        <v>366</v>
      </c>
      <c r="D604" s="144" t="s">
        <v>5</v>
      </c>
      <c r="E604" s="145" t="s">
        <v>370</v>
      </c>
      <c r="F604" s="145">
        <v>2E-3</v>
      </c>
      <c r="G604" s="176">
        <v>10</v>
      </c>
      <c r="H604" s="146">
        <f t="shared" si="100"/>
        <v>0.02</v>
      </c>
    </row>
    <row r="605" spans="1:8" ht="15">
      <c r="A605" s="143" t="str">
        <f t="shared" si="101"/>
        <v>1.49</v>
      </c>
      <c r="B605" s="144">
        <v>7202</v>
      </c>
      <c r="C605" s="144" t="s">
        <v>367</v>
      </c>
      <c r="D605" s="144" t="s">
        <v>5</v>
      </c>
      <c r="E605" s="145" t="s">
        <v>371</v>
      </c>
      <c r="F605" s="145">
        <v>0.05</v>
      </c>
      <c r="G605" s="176">
        <v>51.21</v>
      </c>
      <c r="H605" s="146">
        <f t="shared" si="100"/>
        <v>2.5605000000000002</v>
      </c>
    </row>
    <row r="606" spans="1:8" ht="15">
      <c r="A606" s="143" t="str">
        <f t="shared" si="101"/>
        <v>1.49</v>
      </c>
      <c r="B606" s="144">
        <v>4310</v>
      </c>
      <c r="C606" s="144" t="s">
        <v>368</v>
      </c>
      <c r="D606" s="144" t="s">
        <v>5</v>
      </c>
      <c r="E606" s="145" t="s">
        <v>111</v>
      </c>
      <c r="F606" s="145">
        <v>1.5</v>
      </c>
      <c r="G606" s="176">
        <v>1.69</v>
      </c>
      <c r="H606" s="146">
        <f t="shared" si="100"/>
        <v>2.5350000000000001</v>
      </c>
    </row>
    <row r="607" spans="1:8" ht="15">
      <c r="A607" s="143" t="str">
        <f t="shared" si="101"/>
        <v>1.49</v>
      </c>
      <c r="B607" s="144">
        <v>1213</v>
      </c>
      <c r="C607" s="144" t="s">
        <v>363</v>
      </c>
      <c r="D607" s="144" t="s">
        <v>7</v>
      </c>
      <c r="E607" s="145" t="s">
        <v>109</v>
      </c>
      <c r="F607" s="145">
        <v>0.3</v>
      </c>
      <c r="G607" s="176">
        <v>5.93</v>
      </c>
      <c r="H607" s="146">
        <f t="shared" si="100"/>
        <v>1.7789999999999999</v>
      </c>
    </row>
    <row r="608" spans="1:8" ht="15">
      <c r="A608" s="143" t="str">
        <f t="shared" si="101"/>
        <v>1.49</v>
      </c>
      <c r="B608" s="144">
        <v>6111</v>
      </c>
      <c r="C608" s="144" t="s">
        <v>364</v>
      </c>
      <c r="D608" s="144" t="s">
        <v>7</v>
      </c>
      <c r="E608" s="145" t="s">
        <v>109</v>
      </c>
      <c r="F608" s="145">
        <v>0.3</v>
      </c>
      <c r="G608" s="176">
        <v>4.4000000000000004</v>
      </c>
      <c r="H608" s="146">
        <f t="shared" si="100"/>
        <v>1.32</v>
      </c>
    </row>
    <row r="609" spans="1:8">
      <c r="A609" s="143" t="str">
        <f t="shared" si="101"/>
        <v>1.49</v>
      </c>
      <c r="B609" s="147"/>
      <c r="C609" s="148"/>
      <c r="D609" s="148"/>
      <c r="E609" s="127" t="s">
        <v>143</v>
      </c>
      <c r="F609" s="127"/>
      <c r="G609" s="149"/>
      <c r="H609" s="150">
        <f>SUM(H603:H606)</f>
        <v>6.0645000000000007</v>
      </c>
    </row>
    <row r="610" spans="1:8">
      <c r="A610" s="143" t="str">
        <f t="shared" si="101"/>
        <v>1.49</v>
      </c>
      <c r="B610" s="147"/>
      <c r="C610" s="148"/>
      <c r="D610" s="148"/>
      <c r="E610" s="127" t="s">
        <v>138</v>
      </c>
      <c r="F610" s="127"/>
      <c r="G610" s="149"/>
      <c r="H610" s="150">
        <f>SUM(H607:H608)</f>
        <v>3.0990000000000002</v>
      </c>
    </row>
    <row r="611" spans="1:8">
      <c r="A611" s="143" t="str">
        <f t="shared" si="101"/>
        <v>1.49</v>
      </c>
      <c r="B611" s="147"/>
      <c r="C611" s="148"/>
      <c r="D611" s="148"/>
      <c r="E611" s="128" t="s">
        <v>139</v>
      </c>
      <c r="F611" s="127"/>
      <c r="G611" s="151">
        <v>0.87849999999999995</v>
      </c>
      <c r="H611" s="150">
        <f>G611*H610</f>
        <v>2.7224715000000002</v>
      </c>
    </row>
    <row r="612" spans="1:8">
      <c r="A612" s="143" t="str">
        <f t="shared" si="101"/>
        <v>1.49</v>
      </c>
      <c r="B612" s="147"/>
      <c r="C612" s="148"/>
      <c r="D612" s="148"/>
      <c r="E612" s="129" t="s">
        <v>140</v>
      </c>
      <c r="F612" s="152"/>
      <c r="G612" s="149"/>
      <c r="H612" s="153">
        <f>SUM(H609:H611)</f>
        <v>11.8859715</v>
      </c>
    </row>
    <row r="613" spans="1:8">
      <c r="A613" s="143" t="str">
        <f t="shared" si="101"/>
        <v>1.49</v>
      </c>
      <c r="B613" s="147"/>
      <c r="C613" s="148"/>
      <c r="D613" s="148"/>
      <c r="E613" s="127" t="s">
        <v>141</v>
      </c>
      <c r="F613" s="127"/>
      <c r="G613" s="151">
        <v>0.2167</v>
      </c>
      <c r="H613" s="150">
        <f>G613*H612</f>
        <v>2.57569002405</v>
      </c>
    </row>
    <row r="614" spans="1:8" ht="13.5" thickBot="1">
      <c r="A614" s="143" t="str">
        <f t="shared" si="101"/>
        <v>1.49</v>
      </c>
      <c r="B614" s="147"/>
      <c r="C614" s="148"/>
      <c r="D614" s="148"/>
      <c r="E614" s="152" t="s">
        <v>142</v>
      </c>
      <c r="F614" s="152"/>
      <c r="G614" s="149"/>
      <c r="H614" s="153">
        <f>ROUND(SUM(H612:H613),2)</f>
        <v>14.46</v>
      </c>
    </row>
    <row r="615" spans="1:8">
      <c r="A615" s="132" t="str">
        <f>'PLANILHA REFERÊNCIA'!B59</f>
        <v>1.50</v>
      </c>
      <c r="B615" s="133" t="str">
        <f>'PLANILHA REFERÊNCIA'!A59</f>
        <v>COMP. 7.14</v>
      </c>
      <c r="C615" s="134" t="str">
        <f>'PLANILHA REFERÊNCIA'!C59</f>
        <v>Revisão em coberturas com telhas tipo canalete 49 com ( 1 x 4,5 m) com reposição de 20% do material</v>
      </c>
      <c r="D615" s="134"/>
      <c r="E615" s="133" t="str">
        <f>'PLANILHA REFERÊNCIA'!D59</f>
        <v>m²</v>
      </c>
      <c r="F615" s="134"/>
      <c r="G615" s="180"/>
      <c r="H615" s="135"/>
    </row>
    <row r="616" spans="1:8" ht="15">
      <c r="A616" s="143" t="str">
        <f>A615</f>
        <v>1.50</v>
      </c>
      <c r="B616" s="163"/>
      <c r="C616" s="163" t="s">
        <v>62</v>
      </c>
      <c r="D616" s="163" t="s">
        <v>5</v>
      </c>
      <c r="E616" s="164" t="s">
        <v>12</v>
      </c>
      <c r="F616" s="164">
        <v>0.2</v>
      </c>
      <c r="G616" s="165">
        <v>12</v>
      </c>
      <c r="H616" s="146">
        <f t="shared" ref="H616:H621" si="102">F616*G616</f>
        <v>2.4000000000000004</v>
      </c>
    </row>
    <row r="617" spans="1:8" ht="15">
      <c r="A617" s="143" t="str">
        <f t="shared" ref="A617:A627" si="103">A616</f>
        <v>1.50</v>
      </c>
      <c r="B617" s="144">
        <v>5061</v>
      </c>
      <c r="C617" s="144" t="s">
        <v>366</v>
      </c>
      <c r="D617" s="144" t="s">
        <v>5</v>
      </c>
      <c r="E617" s="145" t="s">
        <v>370</v>
      </c>
      <c r="F617" s="145">
        <v>2E-3</v>
      </c>
      <c r="G617" s="176">
        <v>10</v>
      </c>
      <c r="H617" s="146">
        <f t="shared" si="102"/>
        <v>0.02</v>
      </c>
    </row>
    <row r="618" spans="1:8" ht="15">
      <c r="A618" s="143" t="str">
        <f t="shared" si="103"/>
        <v>1.50</v>
      </c>
      <c r="B618" s="163">
        <v>7224</v>
      </c>
      <c r="C618" s="163" t="s">
        <v>404</v>
      </c>
      <c r="D618" s="163" t="s">
        <v>5</v>
      </c>
      <c r="E618" s="164" t="s">
        <v>402</v>
      </c>
      <c r="F618" s="164">
        <f>0.04</f>
        <v>0.04</v>
      </c>
      <c r="G618" s="165">
        <v>160</v>
      </c>
      <c r="H618" s="146">
        <f t="shared" si="102"/>
        <v>6.4</v>
      </c>
    </row>
    <row r="619" spans="1:8" ht="15">
      <c r="A619" s="143" t="str">
        <f t="shared" si="103"/>
        <v>1.50</v>
      </c>
      <c r="B619" s="163">
        <v>4310</v>
      </c>
      <c r="C619" s="163" t="s">
        <v>403</v>
      </c>
      <c r="D619" s="163" t="s">
        <v>5</v>
      </c>
      <c r="E619" s="164" t="s">
        <v>402</v>
      </c>
      <c r="F619" s="164">
        <v>0.15</v>
      </c>
      <c r="G619" s="165">
        <v>1.69</v>
      </c>
      <c r="H619" s="146">
        <f t="shared" si="102"/>
        <v>0.2535</v>
      </c>
    </row>
    <row r="620" spans="1:8" ht="15">
      <c r="A620" s="143" t="str">
        <f t="shared" si="103"/>
        <v>1.50</v>
      </c>
      <c r="B620" s="163">
        <v>1213</v>
      </c>
      <c r="C620" s="163" t="s">
        <v>15</v>
      </c>
      <c r="D620" s="163" t="s">
        <v>7</v>
      </c>
      <c r="E620" s="164" t="s">
        <v>109</v>
      </c>
      <c r="F620" s="164">
        <v>4.2000000000000003E-2</v>
      </c>
      <c r="G620" s="176">
        <v>5.93</v>
      </c>
      <c r="H620" s="146">
        <f t="shared" si="102"/>
        <v>0.24906</v>
      </c>
    </row>
    <row r="621" spans="1:8" ht="15">
      <c r="A621" s="143" t="str">
        <f t="shared" si="103"/>
        <v>1.50</v>
      </c>
      <c r="B621" s="163">
        <v>6111</v>
      </c>
      <c r="C621" s="163" t="s">
        <v>9</v>
      </c>
      <c r="D621" s="163" t="s">
        <v>7</v>
      </c>
      <c r="E621" s="164" t="s">
        <v>109</v>
      </c>
      <c r="F621" s="164">
        <v>4.2000000000000003E-2</v>
      </c>
      <c r="G621" s="176">
        <v>4.4000000000000004</v>
      </c>
      <c r="H621" s="146">
        <f t="shared" si="102"/>
        <v>0.18480000000000002</v>
      </c>
    </row>
    <row r="622" spans="1:8">
      <c r="A622" s="143" t="str">
        <f t="shared" si="103"/>
        <v>1.50</v>
      </c>
      <c r="B622" s="147"/>
      <c r="C622" s="148"/>
      <c r="D622" s="148"/>
      <c r="E622" s="127" t="s">
        <v>143</v>
      </c>
      <c r="F622" s="127"/>
      <c r="G622" s="149"/>
      <c r="H622" s="150">
        <f>SUM(H616:H619)</f>
        <v>9.073500000000001</v>
      </c>
    </row>
    <row r="623" spans="1:8">
      <c r="A623" s="143" t="str">
        <f t="shared" si="103"/>
        <v>1.50</v>
      </c>
      <c r="B623" s="147"/>
      <c r="C623" s="148"/>
      <c r="D623" s="148"/>
      <c r="E623" s="127" t="s">
        <v>138</v>
      </c>
      <c r="F623" s="127"/>
      <c r="G623" s="149"/>
      <c r="H623" s="150">
        <f>SUM(H620:H621)</f>
        <v>0.43386000000000002</v>
      </c>
    </row>
    <row r="624" spans="1:8">
      <c r="A624" s="143" t="str">
        <f t="shared" si="103"/>
        <v>1.50</v>
      </c>
      <c r="B624" s="147"/>
      <c r="C624" s="148"/>
      <c r="D624" s="148"/>
      <c r="E624" s="128" t="s">
        <v>139</v>
      </c>
      <c r="F624" s="127"/>
      <c r="G624" s="151">
        <v>0.87849999999999995</v>
      </c>
      <c r="H624" s="150">
        <f>G624*H623</f>
        <v>0.38114600999999998</v>
      </c>
    </row>
    <row r="625" spans="1:8">
      <c r="A625" s="143" t="str">
        <f t="shared" si="103"/>
        <v>1.50</v>
      </c>
      <c r="B625" s="147"/>
      <c r="C625" s="148"/>
      <c r="D625" s="148"/>
      <c r="E625" s="129" t="s">
        <v>140</v>
      </c>
      <c r="F625" s="152"/>
      <c r="G625" s="149"/>
      <c r="H625" s="153">
        <f>SUM(H622:H624)</f>
        <v>9.8885060100000004</v>
      </c>
    </row>
    <row r="626" spans="1:8">
      <c r="A626" s="143" t="str">
        <f t="shared" si="103"/>
        <v>1.50</v>
      </c>
      <c r="B626" s="147"/>
      <c r="C626" s="148"/>
      <c r="D626" s="148"/>
      <c r="E626" s="127" t="s">
        <v>141</v>
      </c>
      <c r="F626" s="127"/>
      <c r="G626" s="151">
        <v>0.2167</v>
      </c>
      <c r="H626" s="150">
        <f>G626*H625</f>
        <v>2.1428392523670001</v>
      </c>
    </row>
    <row r="627" spans="1:8" ht="13.5" thickBot="1">
      <c r="A627" s="143" t="str">
        <f t="shared" si="103"/>
        <v>1.50</v>
      </c>
      <c r="B627" s="147"/>
      <c r="C627" s="148"/>
      <c r="D627" s="148"/>
      <c r="E627" s="152" t="s">
        <v>142</v>
      </c>
      <c r="F627" s="152"/>
      <c r="G627" s="149"/>
      <c r="H627" s="153">
        <f>ROUND(SUM(H625:H626),2)</f>
        <v>12.03</v>
      </c>
    </row>
    <row r="628" spans="1:8" ht="22.5">
      <c r="A628" s="132" t="str">
        <f>'PLANILHA REFERÊNCIA'!B60</f>
        <v>1.51</v>
      </c>
      <c r="B628" s="133" t="str">
        <f>'PLANILHA REFERÊNCIA'!A60</f>
        <v>73928/005</v>
      </c>
      <c r="C628" s="134" t="str">
        <f>'PLANILHA REFERÊNCIA'!C60</f>
        <v>Execução de Chapisco traco 1:3 (cimento e areia media), espessura 0,5cm, incluso aditivo impermeabilizante, preparo mecanico da argamassa</v>
      </c>
      <c r="D628" s="134"/>
      <c r="E628" s="133" t="str">
        <f>'PLANILHA REFERÊNCIA'!D60</f>
        <v>m²</v>
      </c>
      <c r="F628" s="134"/>
      <c r="G628" s="180"/>
      <c r="H628" s="135"/>
    </row>
    <row r="629" spans="1:8" ht="15">
      <c r="A629" s="143" t="str">
        <f>A628</f>
        <v>1.51</v>
      </c>
      <c r="B629" s="124">
        <v>87352</v>
      </c>
      <c r="C629" s="124" t="s">
        <v>359</v>
      </c>
      <c r="D629" s="124" t="s">
        <v>5</v>
      </c>
      <c r="E629" s="125" t="s">
        <v>346</v>
      </c>
      <c r="F629" s="125">
        <v>2.0999999999999999E-3</v>
      </c>
      <c r="G629" s="181">
        <v>299.86</v>
      </c>
      <c r="H629" s="146">
        <f t="shared" ref="H629:H633" si="104">F629*G629</f>
        <v>0.62970599999999999</v>
      </c>
    </row>
    <row r="630" spans="1:8" ht="15">
      <c r="A630" s="143" t="str">
        <f t="shared" ref="A630:A639" si="105">A629</f>
        <v>1.51</v>
      </c>
      <c r="B630" s="124">
        <v>123</v>
      </c>
      <c r="C630" s="124" t="s">
        <v>22</v>
      </c>
      <c r="D630" s="124" t="s">
        <v>5</v>
      </c>
      <c r="E630" s="125" t="s">
        <v>18</v>
      </c>
      <c r="F630" s="125">
        <v>0.09</v>
      </c>
      <c r="G630" s="181">
        <v>5.04</v>
      </c>
      <c r="H630" s="146">
        <f t="shared" si="104"/>
        <v>0.4536</v>
      </c>
    </row>
    <row r="631" spans="1:8" ht="15">
      <c r="A631" s="143" t="str">
        <f t="shared" si="105"/>
        <v>1.51</v>
      </c>
      <c r="B631" s="144"/>
      <c r="C631" s="144"/>
      <c r="D631" s="144" t="s">
        <v>5</v>
      </c>
      <c r="E631" s="145"/>
      <c r="F631" s="145"/>
      <c r="G631" s="176"/>
      <c r="H631" s="146">
        <f t="shared" si="104"/>
        <v>0</v>
      </c>
    </row>
    <row r="632" spans="1:8" ht="15">
      <c r="A632" s="143" t="str">
        <f t="shared" si="105"/>
        <v>1.51</v>
      </c>
      <c r="B632" s="124">
        <v>4750</v>
      </c>
      <c r="C632" s="124" t="s">
        <v>13</v>
      </c>
      <c r="D632" s="124" t="s">
        <v>7</v>
      </c>
      <c r="E632" s="125" t="s">
        <v>8</v>
      </c>
      <c r="F632" s="125">
        <v>7.0000000000000007E-2</v>
      </c>
      <c r="G632" s="176">
        <v>5.93</v>
      </c>
      <c r="H632" s="146">
        <f t="shared" si="104"/>
        <v>0.41510000000000002</v>
      </c>
    </row>
    <row r="633" spans="1:8" ht="15">
      <c r="A633" s="143" t="str">
        <f t="shared" si="105"/>
        <v>1.51</v>
      </c>
      <c r="B633" s="124">
        <v>6111</v>
      </c>
      <c r="C633" s="124" t="s">
        <v>9</v>
      </c>
      <c r="D633" s="124" t="s">
        <v>7</v>
      </c>
      <c r="E633" s="125" t="s">
        <v>8</v>
      </c>
      <c r="F633" s="125">
        <v>7.1999999999999995E-2</v>
      </c>
      <c r="G633" s="176">
        <v>4.4000000000000004</v>
      </c>
      <c r="H633" s="146">
        <f t="shared" si="104"/>
        <v>0.31680000000000003</v>
      </c>
    </row>
    <row r="634" spans="1:8">
      <c r="A634" s="143" t="str">
        <f t="shared" si="105"/>
        <v>1.51</v>
      </c>
      <c r="B634" s="147"/>
      <c r="C634" s="148"/>
      <c r="D634" s="148"/>
      <c r="E634" s="127" t="s">
        <v>143</v>
      </c>
      <c r="F634" s="127"/>
      <c r="G634" s="149"/>
      <c r="H634" s="150">
        <f>SUM(H629:H631)</f>
        <v>1.0833059999999999</v>
      </c>
    </row>
    <row r="635" spans="1:8">
      <c r="A635" s="143" t="str">
        <f t="shared" si="105"/>
        <v>1.51</v>
      </c>
      <c r="B635" s="147"/>
      <c r="C635" s="148"/>
      <c r="D635" s="148"/>
      <c r="E635" s="127" t="s">
        <v>138</v>
      </c>
      <c r="F635" s="127"/>
      <c r="G635" s="149"/>
      <c r="H635" s="150">
        <f>SUM(H632:H633)</f>
        <v>0.7319</v>
      </c>
    </row>
    <row r="636" spans="1:8">
      <c r="A636" s="143" t="str">
        <f t="shared" si="105"/>
        <v>1.51</v>
      </c>
      <c r="B636" s="147"/>
      <c r="C636" s="148"/>
      <c r="D636" s="148"/>
      <c r="E636" s="128" t="s">
        <v>139</v>
      </c>
      <c r="F636" s="127"/>
      <c r="G636" s="151">
        <v>0.87849999999999995</v>
      </c>
      <c r="H636" s="150">
        <f>G636*H635</f>
        <v>0.64297414999999991</v>
      </c>
    </row>
    <row r="637" spans="1:8">
      <c r="A637" s="143" t="str">
        <f t="shared" si="105"/>
        <v>1.51</v>
      </c>
      <c r="B637" s="147"/>
      <c r="C637" s="148"/>
      <c r="D637" s="148"/>
      <c r="E637" s="129" t="s">
        <v>140</v>
      </c>
      <c r="F637" s="152"/>
      <c r="G637" s="149"/>
      <c r="H637" s="153">
        <f>SUM(H634:H636)</f>
        <v>2.4581801499999996</v>
      </c>
    </row>
    <row r="638" spans="1:8">
      <c r="A638" s="143" t="str">
        <f t="shared" si="105"/>
        <v>1.51</v>
      </c>
      <c r="B638" s="147"/>
      <c r="C638" s="148"/>
      <c r="D638" s="148"/>
      <c r="E638" s="127" t="s">
        <v>141</v>
      </c>
      <c r="F638" s="127"/>
      <c r="G638" s="151">
        <v>0.2167</v>
      </c>
      <c r="H638" s="150">
        <f>G638*H637</f>
        <v>0.53268763850499989</v>
      </c>
    </row>
    <row r="639" spans="1:8" ht="13.5" thickBot="1">
      <c r="A639" s="143" t="str">
        <f t="shared" si="105"/>
        <v>1.51</v>
      </c>
      <c r="B639" s="147"/>
      <c r="C639" s="148"/>
      <c r="D639" s="148"/>
      <c r="E639" s="152" t="s">
        <v>142</v>
      </c>
      <c r="F639" s="152"/>
      <c r="G639" s="149"/>
      <c r="H639" s="153">
        <f>ROUND(SUM(H637:H638),2)</f>
        <v>2.99</v>
      </c>
    </row>
    <row r="640" spans="1:8">
      <c r="A640" s="132" t="str">
        <f>'PLANILHA REFERÊNCIA'!B61</f>
        <v>1.52</v>
      </c>
      <c r="B640" s="133" t="str">
        <f>'PLANILHA REFERÊNCIA'!A61</f>
        <v>73927/008</v>
      </c>
      <c r="C640" s="134" t="str">
        <f>'PLANILHA REFERÊNCIA'!C61</f>
        <v>Execução de Emboco paulista (massa unica) traco 1:2:8 (cimento, cal e areia media), espessura 1,5cm, preparo manual da argamassa</v>
      </c>
      <c r="D640" s="134"/>
      <c r="E640" s="133" t="str">
        <f>'PLANILHA REFERÊNCIA'!D61</f>
        <v>m²</v>
      </c>
      <c r="F640" s="134"/>
      <c r="G640" s="180"/>
      <c r="H640" s="135"/>
    </row>
    <row r="641" spans="1:8" ht="15">
      <c r="A641" s="143" t="str">
        <f>A640</f>
        <v>1.52</v>
      </c>
      <c r="B641" s="124">
        <v>87335</v>
      </c>
      <c r="C641" s="124" t="s">
        <v>352</v>
      </c>
      <c r="D641" s="124" t="s">
        <v>5</v>
      </c>
      <c r="E641" s="125" t="s">
        <v>346</v>
      </c>
      <c r="F641" s="125">
        <v>1.4999999999999999E-2</v>
      </c>
      <c r="G641" s="181">
        <v>283.97000000000003</v>
      </c>
      <c r="H641" s="146">
        <f t="shared" ref="H641:H644" si="106">F641*G641</f>
        <v>4.2595499999999999</v>
      </c>
    </row>
    <row r="642" spans="1:8" ht="15">
      <c r="A642" s="143" t="str">
        <f t="shared" ref="A642:A650" si="107">A641</f>
        <v>1.52</v>
      </c>
      <c r="B642" s="144"/>
      <c r="C642" s="144"/>
      <c r="D642" s="144" t="s">
        <v>5</v>
      </c>
      <c r="E642" s="145"/>
      <c r="F642" s="145"/>
      <c r="G642" s="176"/>
      <c r="H642" s="146">
        <f t="shared" si="106"/>
        <v>0</v>
      </c>
    </row>
    <row r="643" spans="1:8" ht="15">
      <c r="A643" s="143" t="str">
        <f t="shared" si="107"/>
        <v>1.52</v>
      </c>
      <c r="B643" s="124">
        <v>4750</v>
      </c>
      <c r="C643" s="124" t="s">
        <v>13</v>
      </c>
      <c r="D643" s="124" t="s">
        <v>7</v>
      </c>
      <c r="E643" s="125" t="s">
        <v>8</v>
      </c>
      <c r="F643" s="125">
        <v>0.35299999999999998</v>
      </c>
      <c r="G643" s="181">
        <v>5.93</v>
      </c>
      <c r="H643" s="146">
        <f t="shared" si="106"/>
        <v>2.0932899999999997</v>
      </c>
    </row>
    <row r="644" spans="1:8" ht="15">
      <c r="A644" s="143" t="str">
        <f t="shared" si="107"/>
        <v>1.52</v>
      </c>
      <c r="B644" s="124">
        <v>6111</v>
      </c>
      <c r="C644" s="124" t="s">
        <v>9</v>
      </c>
      <c r="D644" s="124" t="s">
        <v>7</v>
      </c>
      <c r="E644" s="125" t="s">
        <v>8</v>
      </c>
      <c r="F644" s="125">
        <v>0.4</v>
      </c>
      <c r="G644" s="181">
        <v>4.4000000000000004</v>
      </c>
      <c r="H644" s="146">
        <f t="shared" si="106"/>
        <v>1.7600000000000002</v>
      </c>
    </row>
    <row r="645" spans="1:8">
      <c r="A645" s="143" t="str">
        <f t="shared" si="107"/>
        <v>1.52</v>
      </c>
      <c r="B645" s="147"/>
      <c r="C645" s="148"/>
      <c r="D645" s="148"/>
      <c r="E645" s="127" t="s">
        <v>143</v>
      </c>
      <c r="F645" s="127"/>
      <c r="G645" s="149"/>
      <c r="H645" s="150">
        <f>SUM(H641:H642)</f>
        <v>4.2595499999999999</v>
      </c>
    </row>
    <row r="646" spans="1:8">
      <c r="A646" s="143" t="str">
        <f t="shared" si="107"/>
        <v>1.52</v>
      </c>
      <c r="B646" s="147"/>
      <c r="C646" s="148"/>
      <c r="D646" s="148"/>
      <c r="E646" s="127" t="s">
        <v>138</v>
      </c>
      <c r="F646" s="127"/>
      <c r="G646" s="149"/>
      <c r="H646" s="150">
        <f>SUM(H643:H644)</f>
        <v>3.8532899999999999</v>
      </c>
    </row>
    <row r="647" spans="1:8">
      <c r="A647" s="143" t="str">
        <f t="shared" si="107"/>
        <v>1.52</v>
      </c>
      <c r="B647" s="147"/>
      <c r="C647" s="148"/>
      <c r="D647" s="148"/>
      <c r="E647" s="128" t="s">
        <v>139</v>
      </c>
      <c r="F647" s="127"/>
      <c r="G647" s="151">
        <v>0.87849999999999995</v>
      </c>
      <c r="H647" s="150">
        <f>G647*H646</f>
        <v>3.3851152649999996</v>
      </c>
    </row>
    <row r="648" spans="1:8">
      <c r="A648" s="143" t="str">
        <f t="shared" si="107"/>
        <v>1.52</v>
      </c>
      <c r="B648" s="147"/>
      <c r="C648" s="148"/>
      <c r="D648" s="148"/>
      <c r="E648" s="129" t="s">
        <v>140</v>
      </c>
      <c r="F648" s="152"/>
      <c r="G648" s="149"/>
      <c r="H648" s="153">
        <f>SUM(H645:H647)</f>
        <v>11.497955265</v>
      </c>
    </row>
    <row r="649" spans="1:8">
      <c r="A649" s="143" t="str">
        <f t="shared" si="107"/>
        <v>1.52</v>
      </c>
      <c r="B649" s="147"/>
      <c r="C649" s="148"/>
      <c r="D649" s="148"/>
      <c r="E649" s="127" t="s">
        <v>141</v>
      </c>
      <c r="F649" s="127"/>
      <c r="G649" s="151">
        <v>0.2167</v>
      </c>
      <c r="H649" s="150">
        <f>G649*H648</f>
        <v>2.4916069059254999</v>
      </c>
    </row>
    <row r="650" spans="1:8" ht="13.5" thickBot="1">
      <c r="A650" s="143" t="str">
        <f t="shared" si="107"/>
        <v>1.52</v>
      </c>
      <c r="B650" s="147"/>
      <c r="C650" s="148"/>
      <c r="D650" s="148"/>
      <c r="E650" s="152" t="s">
        <v>142</v>
      </c>
      <c r="F650" s="152"/>
      <c r="G650" s="149"/>
      <c r="H650" s="153">
        <f>ROUND(SUM(H648:H649),2)</f>
        <v>13.99</v>
      </c>
    </row>
    <row r="651" spans="1:8">
      <c r="A651" s="132" t="str">
        <f>'PLANILHA REFERÊNCIA'!B62</f>
        <v>1.53</v>
      </c>
      <c r="B651" s="133" t="str">
        <f>'PLANILHA REFERÊNCIA'!A62</f>
        <v>73920/002</v>
      </c>
      <c r="C651" s="134" t="str">
        <f>'PLANILHA REFERÊNCIA'!C62</f>
        <v>Regularizacao de piso/base em argamassa traco 1:3 (cimento e areia), espessura 3,0cm, preparo manual</v>
      </c>
      <c r="D651" s="134"/>
      <c r="E651" s="133" t="str">
        <f>'PLANILHA REFERÊNCIA'!D62</f>
        <v>m²</v>
      </c>
      <c r="F651" s="134"/>
      <c r="G651" s="180"/>
      <c r="H651" s="135"/>
    </row>
    <row r="652" spans="1:8" ht="15">
      <c r="A652" s="143" t="str">
        <f>A651</f>
        <v>1.53</v>
      </c>
      <c r="B652" s="124">
        <v>87372</v>
      </c>
      <c r="C652" s="124" t="s">
        <v>34</v>
      </c>
      <c r="D652" s="124" t="s">
        <v>7</v>
      </c>
      <c r="E652" s="125" t="s">
        <v>346</v>
      </c>
      <c r="F652" s="125">
        <v>0.03</v>
      </c>
      <c r="G652" s="181">
        <v>410.03</v>
      </c>
      <c r="H652" s="146">
        <f t="shared" ref="H652:H655" si="108">F652*G652</f>
        <v>12.300899999999999</v>
      </c>
    </row>
    <row r="653" spans="1:8" ht="15">
      <c r="A653" s="143" t="str">
        <f t="shared" ref="A653:A661" si="109">A652</f>
        <v>1.53</v>
      </c>
      <c r="B653" s="144"/>
      <c r="C653" s="144"/>
      <c r="D653" s="144" t="s">
        <v>5</v>
      </c>
      <c r="E653" s="145"/>
      <c r="F653" s="145"/>
      <c r="G653" s="176"/>
      <c r="H653" s="146">
        <f t="shared" si="108"/>
        <v>0</v>
      </c>
    </row>
    <row r="654" spans="1:8" ht="15">
      <c r="A654" s="143" t="str">
        <f t="shared" si="109"/>
        <v>1.53</v>
      </c>
      <c r="B654" s="124">
        <v>4750</v>
      </c>
      <c r="C654" s="124" t="s">
        <v>13</v>
      </c>
      <c r="D654" s="124" t="s">
        <v>7</v>
      </c>
      <c r="E654" s="125" t="s">
        <v>8</v>
      </c>
      <c r="F654" s="125">
        <v>0.22</v>
      </c>
      <c r="G654" s="181">
        <v>5.93</v>
      </c>
      <c r="H654" s="146">
        <f t="shared" si="108"/>
        <v>1.3046</v>
      </c>
    </row>
    <row r="655" spans="1:8" ht="15">
      <c r="A655" s="143" t="str">
        <f t="shared" si="109"/>
        <v>1.53</v>
      </c>
      <c r="B655" s="124">
        <v>6111</v>
      </c>
      <c r="C655" s="124" t="s">
        <v>9</v>
      </c>
      <c r="D655" s="124" t="s">
        <v>7</v>
      </c>
      <c r="E655" s="125" t="s">
        <v>8</v>
      </c>
      <c r="F655" s="125">
        <v>0.221</v>
      </c>
      <c r="G655" s="181">
        <v>4.4000000000000004</v>
      </c>
      <c r="H655" s="146">
        <f t="shared" si="108"/>
        <v>0.97240000000000004</v>
      </c>
    </row>
    <row r="656" spans="1:8">
      <c r="A656" s="143" t="str">
        <f t="shared" si="109"/>
        <v>1.53</v>
      </c>
      <c r="B656" s="147"/>
      <c r="C656" s="148"/>
      <c r="D656" s="148"/>
      <c r="E656" s="127" t="s">
        <v>143</v>
      </c>
      <c r="F656" s="127"/>
      <c r="G656" s="149"/>
      <c r="H656" s="150">
        <f>SUM(H652:H653)</f>
        <v>12.300899999999999</v>
      </c>
    </row>
    <row r="657" spans="1:8">
      <c r="A657" s="143" t="str">
        <f t="shared" si="109"/>
        <v>1.53</v>
      </c>
      <c r="B657" s="147"/>
      <c r="C657" s="148"/>
      <c r="D657" s="148"/>
      <c r="E657" s="127" t="s">
        <v>138</v>
      </c>
      <c r="F657" s="127"/>
      <c r="G657" s="149"/>
      <c r="H657" s="150">
        <f>SUM(H654:H655)</f>
        <v>2.2770000000000001</v>
      </c>
    </row>
    <row r="658" spans="1:8">
      <c r="A658" s="143" t="str">
        <f t="shared" si="109"/>
        <v>1.53</v>
      </c>
      <c r="B658" s="147"/>
      <c r="C658" s="148"/>
      <c r="D658" s="148"/>
      <c r="E658" s="128" t="s">
        <v>139</v>
      </c>
      <c r="F658" s="127"/>
      <c r="G658" s="151">
        <v>0.87849999999999995</v>
      </c>
      <c r="H658" s="150">
        <f>G658*H657</f>
        <v>2.0003445000000002</v>
      </c>
    </row>
    <row r="659" spans="1:8">
      <c r="A659" s="143" t="str">
        <f t="shared" si="109"/>
        <v>1.53</v>
      </c>
      <c r="B659" s="147"/>
      <c r="C659" s="148"/>
      <c r="D659" s="148"/>
      <c r="E659" s="129" t="s">
        <v>140</v>
      </c>
      <c r="F659" s="152"/>
      <c r="G659" s="149"/>
      <c r="H659" s="153">
        <f>SUM(H656:H658)</f>
        <v>16.5782445</v>
      </c>
    </row>
    <row r="660" spans="1:8">
      <c r="A660" s="143" t="str">
        <f t="shared" si="109"/>
        <v>1.53</v>
      </c>
      <c r="B660" s="147"/>
      <c r="C660" s="148"/>
      <c r="D660" s="148"/>
      <c r="E660" s="127" t="s">
        <v>141</v>
      </c>
      <c r="F660" s="127"/>
      <c r="G660" s="151">
        <v>0.2167</v>
      </c>
      <c r="H660" s="150">
        <f>G660*H659</f>
        <v>3.5925055831499999</v>
      </c>
    </row>
    <row r="661" spans="1:8" ht="13.5" thickBot="1">
      <c r="A661" s="143" t="str">
        <f t="shared" si="109"/>
        <v>1.53</v>
      </c>
      <c r="B661" s="147"/>
      <c r="C661" s="148"/>
      <c r="D661" s="148"/>
      <c r="E661" s="152" t="s">
        <v>142</v>
      </c>
      <c r="F661" s="152"/>
      <c r="G661" s="149"/>
      <c r="H661" s="153">
        <f>ROUND(SUM(H659:H660),2)</f>
        <v>20.170000000000002</v>
      </c>
    </row>
    <row r="662" spans="1:8">
      <c r="A662" s="132" t="str">
        <f>'PLANILHA REFERÊNCIA'!B63</f>
        <v>1.54</v>
      </c>
      <c r="B662" s="133">
        <f>'PLANILHA REFERÊNCIA'!A63</f>
        <v>6225</v>
      </c>
      <c r="C662" s="134" t="str">
        <f>'PLANILHA REFERÊNCIA'!C63</f>
        <v>Execução de Impermeabilizacao calhas/lajes descoberta c/3 demaos vedapren preto, com fornecimento de material</v>
      </c>
      <c r="D662" s="134"/>
      <c r="E662" s="133" t="str">
        <f>'PLANILHA REFERÊNCIA'!D63</f>
        <v>m²</v>
      </c>
      <c r="F662" s="134"/>
      <c r="G662" s="180"/>
      <c r="H662" s="135"/>
    </row>
    <row r="663" spans="1:8" ht="15">
      <c r="A663" s="143" t="str">
        <f>A662</f>
        <v>1.54</v>
      </c>
      <c r="B663" s="163">
        <v>626</v>
      </c>
      <c r="C663" s="163" t="s">
        <v>423</v>
      </c>
      <c r="D663" s="163" t="s">
        <v>5</v>
      </c>
      <c r="E663" s="164" t="s">
        <v>11</v>
      </c>
      <c r="F663" s="164">
        <v>1.02</v>
      </c>
      <c r="G663" s="165">
        <v>10.66</v>
      </c>
      <c r="H663" s="146">
        <f t="shared" ref="H663:H667" si="110">F663*G663</f>
        <v>10.873200000000001</v>
      </c>
    </row>
    <row r="664" spans="1:8" ht="15">
      <c r="A664" s="143" t="str">
        <f t="shared" ref="A664:A673" si="111">A663</f>
        <v>1.54</v>
      </c>
      <c r="B664" s="163">
        <v>12869</v>
      </c>
      <c r="C664" s="163" t="s">
        <v>76</v>
      </c>
      <c r="D664" s="144" t="s">
        <v>7</v>
      </c>
      <c r="E664" s="145" t="s">
        <v>109</v>
      </c>
      <c r="F664" s="145">
        <v>0.5</v>
      </c>
      <c r="G664" s="176">
        <v>5.93</v>
      </c>
      <c r="H664" s="146">
        <f t="shared" si="110"/>
        <v>2.9649999999999999</v>
      </c>
    </row>
    <row r="665" spans="1:8" ht="15">
      <c r="A665" s="143" t="str">
        <f t="shared" si="111"/>
        <v>1.54</v>
      </c>
      <c r="B665" s="163">
        <v>6111</v>
      </c>
      <c r="C665" s="163" t="s">
        <v>9</v>
      </c>
      <c r="D665" s="144" t="s">
        <v>7</v>
      </c>
      <c r="E665" s="145" t="s">
        <v>109</v>
      </c>
      <c r="F665" s="145">
        <v>0.5</v>
      </c>
      <c r="G665" s="176">
        <v>4.4000000000000004</v>
      </c>
      <c r="H665" s="146">
        <f t="shared" si="110"/>
        <v>2.2000000000000002</v>
      </c>
    </row>
    <row r="666" spans="1:8" ht="15">
      <c r="A666" s="143" t="str">
        <f t="shared" si="111"/>
        <v>1.54</v>
      </c>
      <c r="B666" s="144"/>
      <c r="C666" s="144"/>
      <c r="D666" s="144" t="s">
        <v>7</v>
      </c>
      <c r="E666" s="145" t="s">
        <v>109</v>
      </c>
      <c r="F666" s="145"/>
      <c r="G666" s="176">
        <v>5.93</v>
      </c>
      <c r="H666" s="146">
        <f t="shared" si="110"/>
        <v>0</v>
      </c>
    </row>
    <row r="667" spans="1:8" ht="15">
      <c r="A667" s="143" t="str">
        <f t="shared" si="111"/>
        <v>1.54</v>
      </c>
      <c r="B667" s="144"/>
      <c r="C667" s="144"/>
      <c r="D667" s="144" t="s">
        <v>7</v>
      </c>
      <c r="E667" s="145" t="s">
        <v>109</v>
      </c>
      <c r="F667" s="145"/>
      <c r="G667" s="176">
        <v>5.93</v>
      </c>
      <c r="H667" s="146">
        <f t="shared" si="110"/>
        <v>0</v>
      </c>
    </row>
    <row r="668" spans="1:8">
      <c r="A668" s="143" t="str">
        <f t="shared" si="111"/>
        <v>1.54</v>
      </c>
      <c r="B668" s="147"/>
      <c r="C668" s="148"/>
      <c r="D668" s="148"/>
      <c r="E668" s="127" t="s">
        <v>143</v>
      </c>
      <c r="F668" s="127"/>
      <c r="G668" s="149"/>
      <c r="H668" s="150">
        <f>SUM(H663:H663)</f>
        <v>10.873200000000001</v>
      </c>
    </row>
    <row r="669" spans="1:8">
      <c r="A669" s="143" t="str">
        <f t="shared" si="111"/>
        <v>1.54</v>
      </c>
      <c r="B669" s="147"/>
      <c r="C669" s="148"/>
      <c r="D669" s="148"/>
      <c r="E669" s="127" t="s">
        <v>138</v>
      </c>
      <c r="F669" s="127"/>
      <c r="G669" s="149"/>
      <c r="H669" s="150">
        <f>SUM(H664:H667)</f>
        <v>5.165</v>
      </c>
    </row>
    <row r="670" spans="1:8">
      <c r="A670" s="143" t="str">
        <f t="shared" si="111"/>
        <v>1.54</v>
      </c>
      <c r="B670" s="147"/>
      <c r="C670" s="148"/>
      <c r="D670" s="148"/>
      <c r="E670" s="128" t="s">
        <v>139</v>
      </c>
      <c r="F670" s="127"/>
      <c r="G670" s="151">
        <v>0.87849999999999995</v>
      </c>
      <c r="H670" s="150">
        <f>G670*H669</f>
        <v>4.5374524999999997</v>
      </c>
    </row>
    <row r="671" spans="1:8">
      <c r="A671" s="143" t="str">
        <f t="shared" si="111"/>
        <v>1.54</v>
      </c>
      <c r="B671" s="147"/>
      <c r="C671" s="148"/>
      <c r="D671" s="148"/>
      <c r="E671" s="129" t="s">
        <v>140</v>
      </c>
      <c r="F671" s="152"/>
      <c r="G671" s="149"/>
      <c r="H671" s="153">
        <f>SUM(H668:H670)</f>
        <v>20.5756525</v>
      </c>
    </row>
    <row r="672" spans="1:8">
      <c r="A672" s="143" t="str">
        <f t="shared" si="111"/>
        <v>1.54</v>
      </c>
      <c r="B672" s="147"/>
      <c r="C672" s="148"/>
      <c r="D672" s="148"/>
      <c r="E672" s="127" t="s">
        <v>141</v>
      </c>
      <c r="F672" s="127"/>
      <c r="G672" s="151">
        <v>0.2167</v>
      </c>
      <c r="H672" s="150">
        <f>G672*H671</f>
        <v>4.4587438967499997</v>
      </c>
    </row>
    <row r="673" spans="1:8" ht="13.5" thickBot="1">
      <c r="A673" s="143" t="str">
        <f t="shared" si="111"/>
        <v>1.54</v>
      </c>
      <c r="B673" s="147"/>
      <c r="C673" s="148"/>
      <c r="D673" s="148"/>
      <c r="E673" s="152" t="s">
        <v>142</v>
      </c>
      <c r="F673" s="152"/>
      <c r="G673" s="149"/>
      <c r="H673" s="153">
        <f>ROUND(SUM(H671:H672),2)</f>
        <v>25.03</v>
      </c>
    </row>
    <row r="674" spans="1:8" ht="22.5">
      <c r="A674" s="132" t="str">
        <f>'PLANILHA REFERÊNCIA'!B64</f>
        <v>1.55</v>
      </c>
      <c r="B674" s="133" t="str">
        <f>'PLANILHA REFERÊNCIA'!A64</f>
        <v>73753/001</v>
      </c>
      <c r="C674" s="134" t="str">
        <f>'PLANILHA REFERÊNCIA'!C64</f>
        <v>Execução de impermeabilização de superfície com manta asfáltica protegida com filme de alumínio gofrado (de espessura 0,8mm), inclusa aplicação de emulsão asfáltica, e=3mm, com fornecimento de material</v>
      </c>
      <c r="D674" s="134"/>
      <c r="E674" s="133" t="str">
        <f>'PLANILHA REFERÊNCIA'!D64</f>
        <v>m²</v>
      </c>
      <c r="F674" s="134"/>
      <c r="G674" s="180"/>
      <c r="H674" s="135"/>
    </row>
    <row r="675" spans="1:8" s="117" customFormat="1" ht="15">
      <c r="A675" s="143" t="str">
        <f>A674</f>
        <v>1.55</v>
      </c>
      <c r="B675" s="124">
        <v>7331</v>
      </c>
      <c r="C675" s="124" t="s">
        <v>354</v>
      </c>
      <c r="D675" s="124" t="s">
        <v>5</v>
      </c>
      <c r="E675" s="125" t="s">
        <v>11</v>
      </c>
      <c r="F675" s="125">
        <v>0.1108</v>
      </c>
      <c r="G675" s="181">
        <v>13.37</v>
      </c>
      <c r="H675" s="146">
        <f t="shared" ref="H675:H679" si="112">F675*G675</f>
        <v>1.4813959999999999</v>
      </c>
    </row>
    <row r="676" spans="1:8" s="117" customFormat="1" ht="22.5">
      <c r="A676" s="143" t="str">
        <f t="shared" ref="A676:A685" si="113">A675</f>
        <v>1.55</v>
      </c>
      <c r="B676" s="124">
        <v>11621</v>
      </c>
      <c r="C676" s="124" t="s">
        <v>355</v>
      </c>
      <c r="D676" s="124" t="s">
        <v>5</v>
      </c>
      <c r="E676" s="125" t="s">
        <v>14</v>
      </c>
      <c r="F676" s="125">
        <v>1</v>
      </c>
      <c r="G676" s="181">
        <v>33.020000000000003</v>
      </c>
      <c r="H676" s="146">
        <f t="shared" si="112"/>
        <v>33.020000000000003</v>
      </c>
    </row>
    <row r="677" spans="1:8" s="117" customFormat="1" ht="15">
      <c r="A677" s="143" t="str">
        <f t="shared" si="113"/>
        <v>1.55</v>
      </c>
      <c r="B677" s="144"/>
      <c r="C677" s="144"/>
      <c r="D677" s="144" t="s">
        <v>5</v>
      </c>
      <c r="E677" s="145"/>
      <c r="F677" s="145"/>
      <c r="G677" s="176"/>
      <c r="H677" s="146">
        <f t="shared" si="112"/>
        <v>0</v>
      </c>
    </row>
    <row r="678" spans="1:8" s="117" customFormat="1" ht="15">
      <c r="A678" s="143" t="str">
        <f t="shared" si="113"/>
        <v>1.55</v>
      </c>
      <c r="B678" s="124">
        <v>12873</v>
      </c>
      <c r="C678" s="124" t="s">
        <v>56</v>
      </c>
      <c r="D678" s="124" t="s">
        <v>7</v>
      </c>
      <c r="E678" s="125" t="s">
        <v>8</v>
      </c>
      <c r="F678" s="125">
        <v>0.80100000000000005</v>
      </c>
      <c r="G678" s="176">
        <v>5.93</v>
      </c>
      <c r="H678" s="146">
        <f t="shared" si="112"/>
        <v>4.74993</v>
      </c>
    </row>
    <row r="679" spans="1:8" s="117" customFormat="1" ht="15">
      <c r="A679" s="143" t="str">
        <f t="shared" si="113"/>
        <v>1.55</v>
      </c>
      <c r="B679" s="124">
        <v>6111</v>
      </c>
      <c r="C679" s="124" t="s">
        <v>9</v>
      </c>
      <c r="D679" s="124" t="s">
        <v>7</v>
      </c>
      <c r="E679" s="125" t="s">
        <v>8</v>
      </c>
      <c r="F679" s="125">
        <v>0.60099999999999998</v>
      </c>
      <c r="G679" s="176">
        <v>4.4000000000000004</v>
      </c>
      <c r="H679" s="146">
        <f t="shared" si="112"/>
        <v>2.6444000000000001</v>
      </c>
    </row>
    <row r="680" spans="1:8" s="117" customFormat="1">
      <c r="A680" s="143" t="str">
        <f t="shared" si="113"/>
        <v>1.55</v>
      </c>
      <c r="B680" s="147"/>
      <c r="C680" s="148"/>
      <c r="D680" s="148"/>
      <c r="E680" s="127" t="s">
        <v>143</v>
      </c>
      <c r="F680" s="127"/>
      <c r="G680" s="149"/>
      <c r="H680" s="150">
        <f>SUM(H675:H677)</f>
        <v>34.501396</v>
      </c>
    </row>
    <row r="681" spans="1:8" s="117" customFormat="1">
      <c r="A681" s="143" t="str">
        <f t="shared" si="113"/>
        <v>1.55</v>
      </c>
      <c r="B681" s="147"/>
      <c r="C681" s="148"/>
      <c r="D681" s="148"/>
      <c r="E681" s="127" t="s">
        <v>138</v>
      </c>
      <c r="F681" s="127"/>
      <c r="G681" s="149"/>
      <c r="H681" s="150">
        <f>SUM(H678:H679)</f>
        <v>7.3943300000000001</v>
      </c>
    </row>
    <row r="682" spans="1:8" s="117" customFormat="1">
      <c r="A682" s="143" t="str">
        <f t="shared" si="113"/>
        <v>1.55</v>
      </c>
      <c r="B682" s="147"/>
      <c r="C682" s="148"/>
      <c r="D682" s="148"/>
      <c r="E682" s="128" t="s">
        <v>139</v>
      </c>
      <c r="F682" s="127"/>
      <c r="G682" s="151">
        <v>0.87849999999999995</v>
      </c>
      <c r="H682" s="150">
        <f>G682*H681</f>
        <v>6.4959189049999999</v>
      </c>
    </row>
    <row r="683" spans="1:8" s="117" customFormat="1">
      <c r="A683" s="143" t="str">
        <f t="shared" si="113"/>
        <v>1.55</v>
      </c>
      <c r="B683" s="147"/>
      <c r="C683" s="148"/>
      <c r="D683" s="148"/>
      <c r="E683" s="129" t="s">
        <v>140</v>
      </c>
      <c r="F683" s="152"/>
      <c r="G683" s="149"/>
      <c r="H683" s="153">
        <f>SUM(H680:H682)</f>
        <v>48.391644904999993</v>
      </c>
    </row>
    <row r="684" spans="1:8" s="117" customFormat="1">
      <c r="A684" s="143" t="str">
        <f t="shared" si="113"/>
        <v>1.55</v>
      </c>
      <c r="B684" s="147"/>
      <c r="C684" s="148"/>
      <c r="D684" s="148"/>
      <c r="E684" s="127" t="s">
        <v>141</v>
      </c>
      <c r="F684" s="127"/>
      <c r="G684" s="151">
        <v>0.2167</v>
      </c>
      <c r="H684" s="150">
        <f>G684*H683</f>
        <v>10.486469450913498</v>
      </c>
    </row>
    <row r="685" spans="1:8" s="117" customFormat="1" ht="13.5" thickBot="1">
      <c r="A685" s="143" t="str">
        <f t="shared" si="113"/>
        <v>1.55</v>
      </c>
      <c r="B685" s="147"/>
      <c r="C685" s="148"/>
      <c r="D685" s="148"/>
      <c r="E685" s="152" t="s">
        <v>142</v>
      </c>
      <c r="F685" s="152"/>
      <c r="G685" s="149"/>
      <c r="H685" s="153">
        <f>ROUND(SUM(H683:H684),2)</f>
        <v>58.88</v>
      </c>
    </row>
    <row r="686" spans="1:8">
      <c r="A686" s="132" t="str">
        <f>'PLANILHA REFERÊNCIA'!B65</f>
        <v>1.56</v>
      </c>
      <c r="B686" s="133" t="str">
        <f>'PLANILHA REFERÊNCIA'!A65</f>
        <v>COMP. 10.7</v>
      </c>
      <c r="C686" s="134" t="str">
        <f>'PLANILHA REFERÊNCIA'!C65</f>
        <v>Fornecimendo e instalação de Descidas d`água Pluviais em PVC de 100mm - inclusive conexões</v>
      </c>
      <c r="D686" s="134"/>
      <c r="E686" s="133" t="str">
        <f>'PLANILHA REFERÊNCIA'!D65</f>
        <v>m</v>
      </c>
      <c r="F686" s="134"/>
      <c r="G686" s="180"/>
      <c r="H686" s="135"/>
    </row>
    <row r="687" spans="1:8" ht="15">
      <c r="A687" s="143" t="str">
        <f>A686</f>
        <v>1.56</v>
      </c>
      <c r="B687" s="163">
        <v>9836</v>
      </c>
      <c r="C687" s="163" t="s">
        <v>353</v>
      </c>
      <c r="D687" s="163" t="s">
        <v>5</v>
      </c>
      <c r="E687" s="164" t="s">
        <v>12</v>
      </c>
      <c r="F687" s="164">
        <v>1.05</v>
      </c>
      <c r="G687" s="165">
        <v>8.69</v>
      </c>
      <c r="H687" s="146">
        <f t="shared" ref="H687:H691" si="114">F687*G687</f>
        <v>9.1244999999999994</v>
      </c>
    </row>
    <row r="688" spans="1:8" ht="15">
      <c r="A688" s="143" t="str">
        <f t="shared" ref="A688:A697" si="115">A687</f>
        <v>1.56</v>
      </c>
      <c r="B688" s="163">
        <v>392</v>
      </c>
      <c r="C688" s="163" t="s">
        <v>99</v>
      </c>
      <c r="D688" s="163" t="s">
        <v>5</v>
      </c>
      <c r="E688" s="164" t="s">
        <v>3</v>
      </c>
      <c r="F688" s="164">
        <v>0.33</v>
      </c>
      <c r="G688" s="165">
        <v>0.92</v>
      </c>
      <c r="H688" s="146">
        <f t="shared" si="114"/>
        <v>0.30360000000000004</v>
      </c>
    </row>
    <row r="689" spans="1:8" ht="15">
      <c r="A689" s="143" t="str">
        <f t="shared" si="115"/>
        <v>1.56</v>
      </c>
      <c r="B689" s="163">
        <v>122</v>
      </c>
      <c r="C689" s="163" t="s">
        <v>23</v>
      </c>
      <c r="D689" s="163" t="s">
        <v>5</v>
      </c>
      <c r="E689" s="164" t="s">
        <v>3</v>
      </c>
      <c r="F689" s="164">
        <v>8.3000000000000001E-3</v>
      </c>
      <c r="G689" s="165">
        <v>36</v>
      </c>
      <c r="H689" s="146">
        <f t="shared" si="114"/>
        <v>0.29880000000000001</v>
      </c>
    </row>
    <row r="690" spans="1:8" ht="15">
      <c r="A690" s="143" t="str">
        <f t="shared" si="115"/>
        <v>1.56</v>
      </c>
      <c r="B690" s="163">
        <v>2696</v>
      </c>
      <c r="C690" s="163" t="s">
        <v>6</v>
      </c>
      <c r="D690" s="163" t="s">
        <v>7</v>
      </c>
      <c r="E690" s="164" t="s">
        <v>8</v>
      </c>
      <c r="F690" s="164">
        <v>1.1000000000000001</v>
      </c>
      <c r="G690" s="176">
        <v>5.93</v>
      </c>
      <c r="H690" s="146">
        <f t="shared" si="114"/>
        <v>6.5230000000000006</v>
      </c>
    </row>
    <row r="691" spans="1:8" ht="15">
      <c r="A691" s="143" t="str">
        <f t="shared" si="115"/>
        <v>1.56</v>
      </c>
      <c r="B691" s="163">
        <v>6116</v>
      </c>
      <c r="C691" s="163" t="s">
        <v>20</v>
      </c>
      <c r="D691" s="163" t="s">
        <v>7</v>
      </c>
      <c r="E691" s="164" t="s">
        <v>8</v>
      </c>
      <c r="F691" s="164">
        <v>1.0900000000000001</v>
      </c>
      <c r="G691" s="176">
        <v>4.4000000000000004</v>
      </c>
      <c r="H691" s="146">
        <f t="shared" si="114"/>
        <v>4.7960000000000012</v>
      </c>
    </row>
    <row r="692" spans="1:8">
      <c r="A692" s="143" t="str">
        <f t="shared" si="115"/>
        <v>1.56</v>
      </c>
      <c r="B692" s="147"/>
      <c r="C692" s="148"/>
      <c r="D692" s="148"/>
      <c r="E692" s="127" t="s">
        <v>143</v>
      </c>
      <c r="F692" s="127"/>
      <c r="G692" s="149"/>
      <c r="H692" s="150">
        <f>SUM(H687:H689)</f>
        <v>9.7268999999999988</v>
      </c>
    </row>
    <row r="693" spans="1:8">
      <c r="A693" s="143" t="str">
        <f t="shared" si="115"/>
        <v>1.56</v>
      </c>
      <c r="B693" s="147"/>
      <c r="C693" s="148"/>
      <c r="D693" s="148"/>
      <c r="E693" s="127" t="s">
        <v>138</v>
      </c>
      <c r="F693" s="127"/>
      <c r="G693" s="149"/>
      <c r="H693" s="150">
        <f>SUM(H690:H691)</f>
        <v>11.319000000000003</v>
      </c>
    </row>
    <row r="694" spans="1:8">
      <c r="A694" s="143" t="str">
        <f t="shared" si="115"/>
        <v>1.56</v>
      </c>
      <c r="B694" s="147"/>
      <c r="C694" s="148"/>
      <c r="D694" s="148"/>
      <c r="E694" s="128" t="s">
        <v>139</v>
      </c>
      <c r="F694" s="127"/>
      <c r="G694" s="151">
        <v>0.87849999999999995</v>
      </c>
      <c r="H694" s="150">
        <f>G694*H693</f>
        <v>9.9437415000000016</v>
      </c>
    </row>
    <row r="695" spans="1:8">
      <c r="A695" s="143" t="str">
        <f t="shared" si="115"/>
        <v>1.56</v>
      </c>
      <c r="B695" s="147"/>
      <c r="C695" s="148"/>
      <c r="D695" s="148"/>
      <c r="E695" s="129" t="s">
        <v>140</v>
      </c>
      <c r="F695" s="152"/>
      <c r="G695" s="149"/>
      <c r="H695" s="153">
        <f>SUM(H692:H694)</f>
        <v>30.989641500000005</v>
      </c>
    </row>
    <row r="696" spans="1:8">
      <c r="A696" s="143" t="str">
        <f t="shared" si="115"/>
        <v>1.56</v>
      </c>
      <c r="B696" s="147"/>
      <c r="C696" s="148"/>
      <c r="D696" s="148"/>
      <c r="E696" s="127" t="s">
        <v>141</v>
      </c>
      <c r="F696" s="127"/>
      <c r="G696" s="151">
        <v>0.2167</v>
      </c>
      <c r="H696" s="150">
        <f>G696*H695</f>
        <v>6.7154553130500014</v>
      </c>
    </row>
    <row r="697" spans="1:8" ht="13.5" thickBot="1">
      <c r="A697" s="143" t="str">
        <f t="shared" si="115"/>
        <v>1.56</v>
      </c>
      <c r="B697" s="147"/>
      <c r="C697" s="148"/>
      <c r="D697" s="148"/>
      <c r="E697" s="152" t="s">
        <v>142</v>
      </c>
      <c r="F697" s="152"/>
      <c r="G697" s="149"/>
      <c r="H697" s="153">
        <f>ROUND(SUM(H695:H696),2)</f>
        <v>37.71</v>
      </c>
    </row>
    <row r="698" spans="1:8">
      <c r="A698" s="132" t="str">
        <f>'PLANILHA REFERÊNCIA'!B66</f>
        <v>1.57</v>
      </c>
      <c r="B698" s="133" t="str">
        <f>'PLANILHA REFERÊNCIA'!A66</f>
        <v>COMP. 10.8</v>
      </c>
      <c r="C698" s="134" t="str">
        <f>'PLANILHA REFERÊNCIA'!C66</f>
        <v>Fornecimendo e instalação de Descidas d`água Pluviais em PVC de 150mm - inclusive conexões</v>
      </c>
      <c r="D698" s="134"/>
      <c r="E698" s="133" t="str">
        <f>'PLANILHA REFERÊNCIA'!D66</f>
        <v>m</v>
      </c>
      <c r="F698" s="134"/>
      <c r="G698" s="180"/>
      <c r="H698" s="135"/>
    </row>
    <row r="699" spans="1:8" ht="15">
      <c r="A699" s="143" t="str">
        <f>A698</f>
        <v>1.57</v>
      </c>
      <c r="B699" s="163">
        <v>20073</v>
      </c>
      <c r="C699" s="163" t="s">
        <v>83</v>
      </c>
      <c r="D699" s="163" t="s">
        <v>5</v>
      </c>
      <c r="E699" s="164" t="s">
        <v>112</v>
      </c>
      <c r="F699" s="164">
        <v>1.05</v>
      </c>
      <c r="G699" s="165">
        <v>35.96</v>
      </c>
      <c r="H699" s="146">
        <f t="shared" ref="H699:H703" si="116">F699*G699</f>
        <v>37.758000000000003</v>
      </c>
    </row>
    <row r="700" spans="1:8" ht="15">
      <c r="A700" s="143" t="str">
        <f t="shared" ref="A700:A709" si="117">A699</f>
        <v>1.57</v>
      </c>
      <c r="B700" s="163">
        <v>392</v>
      </c>
      <c r="C700" s="163" t="s">
        <v>99</v>
      </c>
      <c r="D700" s="163" t="s">
        <v>5</v>
      </c>
      <c r="E700" s="164" t="s">
        <v>111</v>
      </c>
      <c r="F700" s="164">
        <v>0.33</v>
      </c>
      <c r="G700" s="165">
        <v>0.92</v>
      </c>
      <c r="H700" s="146">
        <f t="shared" si="116"/>
        <v>0.30360000000000004</v>
      </c>
    </row>
    <row r="701" spans="1:8" ht="15">
      <c r="A701" s="143" t="str">
        <f t="shared" si="117"/>
        <v>1.57</v>
      </c>
      <c r="B701" s="163">
        <v>122</v>
      </c>
      <c r="C701" s="163" t="s">
        <v>23</v>
      </c>
      <c r="D701" s="163" t="s">
        <v>5</v>
      </c>
      <c r="E701" s="164" t="s">
        <v>3</v>
      </c>
      <c r="F701" s="164">
        <v>8.3000000000000001E-3</v>
      </c>
      <c r="G701" s="165">
        <v>36</v>
      </c>
      <c r="H701" s="146">
        <f t="shared" si="116"/>
        <v>0.29880000000000001</v>
      </c>
    </row>
    <row r="702" spans="1:8" ht="15">
      <c r="A702" s="143" t="str">
        <f t="shared" si="117"/>
        <v>1.57</v>
      </c>
      <c r="B702" s="163">
        <v>2696</v>
      </c>
      <c r="C702" s="163" t="s">
        <v>6</v>
      </c>
      <c r="D702" s="163" t="s">
        <v>7</v>
      </c>
      <c r="E702" s="164" t="s">
        <v>8</v>
      </c>
      <c r="F702" s="164">
        <v>1.2</v>
      </c>
      <c r="G702" s="176">
        <v>5.93</v>
      </c>
      <c r="H702" s="146">
        <f t="shared" si="116"/>
        <v>7.1159999999999997</v>
      </c>
    </row>
    <row r="703" spans="1:8" ht="15">
      <c r="A703" s="143" t="str">
        <f t="shared" si="117"/>
        <v>1.57</v>
      </c>
      <c r="B703" s="163">
        <v>6116</v>
      </c>
      <c r="C703" s="163" t="s">
        <v>20</v>
      </c>
      <c r="D703" s="163" t="s">
        <v>7</v>
      </c>
      <c r="E703" s="164" t="s">
        <v>8</v>
      </c>
      <c r="F703" s="164">
        <v>1.2</v>
      </c>
      <c r="G703" s="176">
        <v>4.4000000000000004</v>
      </c>
      <c r="H703" s="146">
        <f t="shared" si="116"/>
        <v>5.28</v>
      </c>
    </row>
    <row r="704" spans="1:8">
      <c r="A704" s="143" t="str">
        <f t="shared" si="117"/>
        <v>1.57</v>
      </c>
      <c r="B704" s="147"/>
      <c r="C704" s="148"/>
      <c r="D704" s="148"/>
      <c r="E704" s="127" t="s">
        <v>143</v>
      </c>
      <c r="F704" s="127"/>
      <c r="G704" s="149"/>
      <c r="H704" s="150">
        <f>SUM(H699:H701)</f>
        <v>38.360400000000006</v>
      </c>
    </row>
    <row r="705" spans="1:8">
      <c r="A705" s="143" t="str">
        <f t="shared" si="117"/>
        <v>1.57</v>
      </c>
      <c r="B705" s="147"/>
      <c r="C705" s="148"/>
      <c r="D705" s="148"/>
      <c r="E705" s="127" t="s">
        <v>138</v>
      </c>
      <c r="F705" s="127"/>
      <c r="G705" s="149"/>
      <c r="H705" s="150">
        <f>SUM(H702:H703)</f>
        <v>12.396000000000001</v>
      </c>
    </row>
    <row r="706" spans="1:8">
      <c r="A706" s="143" t="str">
        <f t="shared" si="117"/>
        <v>1.57</v>
      </c>
      <c r="B706" s="147"/>
      <c r="C706" s="148"/>
      <c r="D706" s="148"/>
      <c r="E706" s="128" t="s">
        <v>139</v>
      </c>
      <c r="F706" s="127"/>
      <c r="G706" s="151">
        <v>0.87849999999999995</v>
      </c>
      <c r="H706" s="150">
        <f>G706*H705</f>
        <v>10.889886000000001</v>
      </c>
    </row>
    <row r="707" spans="1:8">
      <c r="A707" s="143" t="str">
        <f t="shared" si="117"/>
        <v>1.57</v>
      </c>
      <c r="B707" s="147"/>
      <c r="C707" s="148"/>
      <c r="D707" s="148"/>
      <c r="E707" s="129" t="s">
        <v>140</v>
      </c>
      <c r="F707" s="152"/>
      <c r="G707" s="149"/>
      <c r="H707" s="153">
        <f>SUM(H704:H706)</f>
        <v>61.646286000000003</v>
      </c>
    </row>
    <row r="708" spans="1:8">
      <c r="A708" s="143" t="str">
        <f t="shared" si="117"/>
        <v>1.57</v>
      </c>
      <c r="B708" s="147"/>
      <c r="C708" s="148"/>
      <c r="D708" s="148"/>
      <c r="E708" s="127" t="s">
        <v>141</v>
      </c>
      <c r="F708" s="127"/>
      <c r="G708" s="151">
        <v>0.2167</v>
      </c>
      <c r="H708" s="150">
        <f>G708*H707</f>
        <v>13.358750176200001</v>
      </c>
    </row>
    <row r="709" spans="1:8" ht="13.5" thickBot="1">
      <c r="A709" s="143" t="str">
        <f t="shared" si="117"/>
        <v>1.57</v>
      </c>
      <c r="B709" s="147"/>
      <c r="C709" s="148"/>
      <c r="D709" s="148"/>
      <c r="E709" s="152" t="s">
        <v>142</v>
      </c>
      <c r="F709" s="152"/>
      <c r="G709" s="149"/>
      <c r="H709" s="153">
        <f>ROUND(SUM(H707:H708),2)</f>
        <v>75.010000000000005</v>
      </c>
    </row>
    <row r="710" spans="1:8">
      <c r="A710" s="132" t="str">
        <f>'PLANILHA REFERÊNCIA'!B67</f>
        <v>1.58</v>
      </c>
      <c r="B710" s="133" t="str">
        <f>'PLANILHA REFERÊNCIA'!A67</f>
        <v>COMP. 4.4</v>
      </c>
      <c r="C710" s="134" t="str">
        <f>'PLANILHA REFERÊNCIA'!C67</f>
        <v xml:space="preserve">Rufo em concreto armado e=5cm </v>
      </c>
      <c r="D710" s="134"/>
      <c r="E710" s="133" t="str">
        <f>'PLANILHA REFERÊNCIA'!D67</f>
        <v>m²</v>
      </c>
      <c r="F710" s="134"/>
      <c r="G710" s="180"/>
      <c r="H710" s="135"/>
    </row>
    <row r="711" spans="1:8" ht="22.5">
      <c r="A711" s="143" t="str">
        <f>A710</f>
        <v>1.58</v>
      </c>
      <c r="B711" s="170">
        <v>94963</v>
      </c>
      <c r="C711" s="170" t="s">
        <v>428</v>
      </c>
      <c r="D711" s="170" t="s">
        <v>5</v>
      </c>
      <c r="E711" s="171" t="s">
        <v>10</v>
      </c>
      <c r="F711" s="171">
        <v>1.4999999999999999E-2</v>
      </c>
      <c r="G711" s="185">
        <v>230.16</v>
      </c>
      <c r="H711" s="155">
        <f>F711*G711</f>
        <v>3.4523999999999999</v>
      </c>
    </row>
    <row r="712" spans="1:8" ht="15">
      <c r="A712" s="143" t="str">
        <f t="shared" ref="A712:A725" si="118">A711</f>
        <v>1.58</v>
      </c>
      <c r="B712" s="172"/>
      <c r="C712" s="172" t="s">
        <v>435</v>
      </c>
      <c r="D712" s="172" t="s">
        <v>5</v>
      </c>
      <c r="E712" s="173" t="s">
        <v>429</v>
      </c>
      <c r="F712" s="173">
        <v>3</v>
      </c>
      <c r="G712" s="186">
        <v>4.42</v>
      </c>
      <c r="H712" s="155">
        <f t="shared" ref="H712:H716" si="119">F712*G712</f>
        <v>13.26</v>
      </c>
    </row>
    <row r="713" spans="1:8" ht="15">
      <c r="A713" s="143" t="str">
        <f t="shared" si="118"/>
        <v>1.58</v>
      </c>
      <c r="B713" s="172">
        <v>337</v>
      </c>
      <c r="C713" s="172" t="s">
        <v>431</v>
      </c>
      <c r="D713" s="172" t="s">
        <v>5</v>
      </c>
      <c r="E713" s="173" t="s">
        <v>429</v>
      </c>
      <c r="F713" s="173">
        <v>1</v>
      </c>
      <c r="G713" s="186">
        <v>9.9</v>
      </c>
      <c r="H713" s="155">
        <f t="shared" si="119"/>
        <v>9.9</v>
      </c>
    </row>
    <row r="714" spans="1:8" ht="15">
      <c r="A714" s="143" t="str">
        <f t="shared" si="118"/>
        <v>1.58</v>
      </c>
      <c r="B714" s="172">
        <v>1346</v>
      </c>
      <c r="C714" s="172" t="s">
        <v>432</v>
      </c>
      <c r="D714" s="172" t="s">
        <v>5</v>
      </c>
      <c r="E714" s="173" t="s">
        <v>113</v>
      </c>
      <c r="F714" s="173">
        <v>0.92</v>
      </c>
      <c r="G714" s="186">
        <v>22.12</v>
      </c>
      <c r="H714" s="155">
        <f t="shared" si="119"/>
        <v>20.3504</v>
      </c>
    </row>
    <row r="715" spans="1:8" ht="15">
      <c r="A715" s="143" t="str">
        <f t="shared" si="118"/>
        <v>1.58</v>
      </c>
      <c r="B715" s="172">
        <v>2692</v>
      </c>
      <c r="C715" s="172" t="s">
        <v>433</v>
      </c>
      <c r="D715" s="172" t="s">
        <v>5</v>
      </c>
      <c r="E715" s="173" t="s">
        <v>430</v>
      </c>
      <c r="F715" s="173">
        <v>0.16</v>
      </c>
      <c r="G715" s="186">
        <v>6.41</v>
      </c>
      <c r="H715" s="155">
        <f t="shared" si="119"/>
        <v>1.0256000000000001</v>
      </c>
    </row>
    <row r="716" spans="1:8" ht="15">
      <c r="A716" s="143" t="str">
        <f t="shared" si="118"/>
        <v>1.58</v>
      </c>
      <c r="B716" s="172">
        <v>5061</v>
      </c>
      <c r="C716" s="172" t="s">
        <v>434</v>
      </c>
      <c r="D716" s="172" t="s">
        <v>5</v>
      </c>
      <c r="E716" s="173" t="s">
        <v>429</v>
      </c>
      <c r="F716" s="173">
        <v>0.15</v>
      </c>
      <c r="G716" s="186">
        <v>10</v>
      </c>
      <c r="H716" s="155">
        <f t="shared" si="119"/>
        <v>1.5</v>
      </c>
    </row>
    <row r="717" spans="1:8" ht="15">
      <c r="A717" s="143" t="str">
        <f t="shared" si="118"/>
        <v>1.58</v>
      </c>
      <c r="B717" s="166">
        <v>7325</v>
      </c>
      <c r="C717" s="166" t="s">
        <v>427</v>
      </c>
      <c r="D717" s="166" t="s">
        <v>5</v>
      </c>
      <c r="E717" s="167" t="s">
        <v>11</v>
      </c>
      <c r="F717" s="167">
        <v>0.6</v>
      </c>
      <c r="G717" s="184">
        <v>5.37</v>
      </c>
      <c r="H717" s="146">
        <f t="shared" ref="H717:H719" si="120">F717*G717</f>
        <v>3.222</v>
      </c>
    </row>
    <row r="718" spans="1:8" ht="15">
      <c r="A718" s="143" t="str">
        <f t="shared" si="118"/>
        <v>1.58</v>
      </c>
      <c r="B718" s="166">
        <v>4750</v>
      </c>
      <c r="C718" s="166" t="s">
        <v>13</v>
      </c>
      <c r="D718" s="166" t="s">
        <v>7</v>
      </c>
      <c r="E718" s="167" t="s">
        <v>8</v>
      </c>
      <c r="F718" s="167">
        <v>0.25</v>
      </c>
      <c r="G718" s="176">
        <v>5.93</v>
      </c>
      <c r="H718" s="146">
        <f t="shared" si="120"/>
        <v>1.4824999999999999</v>
      </c>
    </row>
    <row r="719" spans="1:8" ht="15">
      <c r="A719" s="143" t="str">
        <f t="shared" si="118"/>
        <v>1.58</v>
      </c>
      <c r="B719" s="166">
        <v>6111</v>
      </c>
      <c r="C719" s="166" t="s">
        <v>9</v>
      </c>
      <c r="D719" s="166" t="s">
        <v>7</v>
      </c>
      <c r="E719" s="167" t="s">
        <v>8</v>
      </c>
      <c r="F719" s="167">
        <v>0.5</v>
      </c>
      <c r="G719" s="176">
        <v>4.4000000000000004</v>
      </c>
      <c r="H719" s="146">
        <f t="shared" si="120"/>
        <v>2.2000000000000002</v>
      </c>
    </row>
    <row r="720" spans="1:8">
      <c r="A720" s="143" t="str">
        <f t="shared" si="118"/>
        <v>1.58</v>
      </c>
      <c r="B720" s="147"/>
      <c r="C720" s="148"/>
      <c r="D720" s="148"/>
      <c r="E720" s="127" t="s">
        <v>143</v>
      </c>
      <c r="F720" s="127"/>
      <c r="G720" s="149"/>
      <c r="H720" s="150">
        <f>SUM(H711:H717)</f>
        <v>52.7104</v>
      </c>
    </row>
    <row r="721" spans="1:8">
      <c r="A721" s="143" t="str">
        <f t="shared" si="118"/>
        <v>1.58</v>
      </c>
      <c r="B721" s="147"/>
      <c r="C721" s="148"/>
      <c r="D721" s="148"/>
      <c r="E721" s="127" t="s">
        <v>138</v>
      </c>
      <c r="F721" s="127"/>
      <c r="G721" s="149"/>
      <c r="H721" s="150">
        <f>SUM(H718:H719)</f>
        <v>3.6825000000000001</v>
      </c>
    </row>
    <row r="722" spans="1:8">
      <c r="A722" s="143" t="str">
        <f t="shared" si="118"/>
        <v>1.58</v>
      </c>
      <c r="B722" s="147"/>
      <c r="C722" s="148"/>
      <c r="D722" s="148"/>
      <c r="E722" s="128" t="s">
        <v>139</v>
      </c>
      <c r="F722" s="127"/>
      <c r="G722" s="151">
        <v>0.87849999999999995</v>
      </c>
      <c r="H722" s="150">
        <f>G722*H721</f>
        <v>3.2350762500000001</v>
      </c>
    </row>
    <row r="723" spans="1:8">
      <c r="A723" s="143" t="str">
        <f t="shared" si="118"/>
        <v>1.58</v>
      </c>
      <c r="B723" s="147"/>
      <c r="C723" s="148"/>
      <c r="D723" s="148"/>
      <c r="E723" s="129" t="s">
        <v>140</v>
      </c>
      <c r="F723" s="152"/>
      <c r="G723" s="149"/>
      <c r="H723" s="153">
        <f>SUM(H720:H722)</f>
        <v>59.627976249999996</v>
      </c>
    </row>
    <row r="724" spans="1:8">
      <c r="A724" s="143" t="str">
        <f t="shared" si="118"/>
        <v>1.58</v>
      </c>
      <c r="B724" s="147"/>
      <c r="C724" s="148"/>
      <c r="D724" s="148"/>
      <c r="E724" s="127" t="s">
        <v>141</v>
      </c>
      <c r="F724" s="127"/>
      <c r="G724" s="151">
        <v>0.2167</v>
      </c>
      <c r="H724" s="150">
        <f>G724*H723</f>
        <v>12.921382453374999</v>
      </c>
    </row>
    <row r="725" spans="1:8" ht="13.5" thickBot="1">
      <c r="A725" s="168" t="str">
        <f t="shared" si="118"/>
        <v>1.58</v>
      </c>
      <c r="B725" s="158"/>
      <c r="C725" s="159"/>
      <c r="D725" s="159"/>
      <c r="E725" s="160" t="s">
        <v>142</v>
      </c>
      <c r="F725" s="160"/>
      <c r="G725" s="177"/>
      <c r="H725" s="161">
        <f>ROUND(SUM(H723:H724),2)</f>
        <v>72.55</v>
      </c>
    </row>
    <row r="726" spans="1:8" ht="15">
      <c r="A726" s="1"/>
      <c r="B726"/>
      <c r="C726"/>
      <c r="D726"/>
      <c r="E726"/>
      <c r="F726"/>
      <c r="G726" s="187"/>
      <c r="H726"/>
    </row>
    <row r="727" spans="1:8" ht="15">
      <c r="A727" s="1"/>
      <c r="B727"/>
      <c r="C727"/>
      <c r="D727"/>
      <c r="E727"/>
      <c r="F727"/>
      <c r="G727" s="187"/>
      <c r="H727"/>
    </row>
    <row r="728" spans="1:8" ht="15">
      <c r="A728" s="1"/>
      <c r="B728"/>
      <c r="C728"/>
      <c r="D728"/>
      <c r="E728"/>
      <c r="F728"/>
      <c r="G728" s="187"/>
      <c r="H728"/>
    </row>
    <row r="729" spans="1:8" ht="15">
      <c r="A729" s="1"/>
      <c r="B729"/>
      <c r="C729"/>
      <c r="D729"/>
      <c r="E729"/>
      <c r="F729"/>
      <c r="G729" s="187"/>
      <c r="H729"/>
    </row>
    <row r="730" spans="1:8" ht="15">
      <c r="A730" s="1"/>
      <c r="B730"/>
      <c r="C730"/>
      <c r="D730"/>
      <c r="E730"/>
      <c r="F730"/>
      <c r="G730" s="187"/>
      <c r="H730"/>
    </row>
    <row r="731" spans="1:8" ht="15">
      <c r="A731" s="1"/>
      <c r="B731"/>
      <c r="C731"/>
      <c r="D731"/>
      <c r="E731"/>
      <c r="F731"/>
      <c r="G731" s="187"/>
      <c r="H731"/>
    </row>
    <row r="732" spans="1:8" ht="15">
      <c r="A732" s="1"/>
      <c r="B732"/>
      <c r="C732"/>
      <c r="D732"/>
      <c r="E732"/>
      <c r="F732"/>
      <c r="G732" s="187"/>
      <c r="H732"/>
    </row>
    <row r="733" spans="1:8" ht="15">
      <c r="A733" s="1"/>
      <c r="B733"/>
      <c r="C733"/>
      <c r="D733"/>
      <c r="E733"/>
      <c r="F733"/>
      <c r="G733" s="187"/>
      <c r="H733"/>
    </row>
    <row r="734" spans="1:8" ht="15">
      <c r="A734" s="1"/>
      <c r="B734"/>
      <c r="C734"/>
      <c r="D734"/>
      <c r="E734"/>
      <c r="F734"/>
      <c r="G734" s="187"/>
      <c r="H734"/>
    </row>
    <row r="735" spans="1:8" ht="15" customHeight="1">
      <c r="A735" s="201" t="s">
        <v>340</v>
      </c>
      <c r="B735" s="201"/>
      <c r="C735" s="201"/>
      <c r="D735" s="201"/>
      <c r="E735" s="201"/>
      <c r="F735" s="201"/>
      <c r="G735" s="201"/>
      <c r="H735" s="201"/>
    </row>
    <row r="736" spans="1:8" ht="15" customHeight="1">
      <c r="A736" s="201" t="s">
        <v>341</v>
      </c>
      <c r="B736" s="201"/>
      <c r="C736" s="201"/>
      <c r="D736" s="201"/>
      <c r="E736" s="201"/>
      <c r="F736" s="201"/>
      <c r="G736" s="201"/>
      <c r="H736" s="201"/>
    </row>
    <row r="737" spans="1:8" ht="15" customHeight="1">
      <c r="A737" s="201" t="s">
        <v>342</v>
      </c>
      <c r="B737" s="201"/>
      <c r="C737" s="201"/>
      <c r="D737" s="201"/>
      <c r="E737" s="201"/>
      <c r="F737" s="201"/>
      <c r="G737" s="201"/>
      <c r="H737" s="201"/>
    </row>
    <row r="738" spans="1:8" ht="15" customHeight="1">
      <c r="A738" s="201" t="s">
        <v>343</v>
      </c>
      <c r="B738" s="201"/>
      <c r="C738" s="201"/>
      <c r="D738" s="201"/>
      <c r="E738" s="201"/>
      <c r="F738" s="201"/>
      <c r="G738" s="201"/>
      <c r="H738" s="201"/>
    </row>
  </sheetData>
  <protectedRanges>
    <protectedRange password="CC29" sqref="C13 C28 C38 C48 C58 C68 C81 C91 C101 C111 C121 C131 C142 C154 C166 C178 C195 C208 C219 C234 C248 C264 C276 C292 C304 C317 C330 C343 C356 C368 C380 C392 C404 C415 C428 C440 C451 C461 C473 C485 C498 C509 C523 C537 C551 C565 C576 C589 C602 C615 C628 C640 C651 C662 C674 C686 C698 C710" name="Intervalo1_21_1_1"/>
  </protectedRanges>
  <mergeCells count="8">
    <mergeCell ref="A8:H8"/>
    <mergeCell ref="A735:H735"/>
    <mergeCell ref="A736:H736"/>
    <mergeCell ref="A737:H737"/>
    <mergeCell ref="A738:H738"/>
    <mergeCell ref="A9:H9"/>
    <mergeCell ref="A10:H10"/>
    <mergeCell ref="A11:C11"/>
  </mergeCells>
  <pageMargins left="0.511811024" right="0.511811024" top="0.78740157499999996" bottom="0.78740157499999996" header="0.31496062000000002" footer="0.31496062000000002"/>
  <pageSetup paperSize="9" scale="78" orientation="landscape" r:id="rId1"/>
  <rowBreaks count="1" manualBreakCount="1">
    <brk id="694" max="7" man="1"/>
  </rowBreaks>
  <drawing r:id="rId2"/>
</worksheet>
</file>

<file path=xl/worksheets/sheet5.xml><?xml version="1.0" encoding="utf-8"?>
<worksheet xmlns="http://schemas.openxmlformats.org/spreadsheetml/2006/main" xmlns:r="http://schemas.openxmlformats.org/officeDocument/2006/relationships">
  <sheetPr codeName="Plan4"/>
  <dimension ref="A8:G70"/>
  <sheetViews>
    <sheetView view="pageBreakPreview" topLeftCell="A46" zoomScaleNormal="110" zoomScaleSheetLayoutView="100" workbookViewId="0">
      <selection activeCell="D66" sqref="D66"/>
    </sheetView>
  </sheetViews>
  <sheetFormatPr defaultRowHeight="12.75"/>
  <cols>
    <col min="1" max="1" width="9.140625" style="23"/>
    <col min="2" max="2" width="89.28515625" style="3" bestFit="1" customWidth="1"/>
    <col min="3" max="3" width="12.140625" style="3" customWidth="1"/>
    <col min="4" max="4" width="13.85546875" style="3" bestFit="1" customWidth="1"/>
    <col min="5" max="254" width="9.140625" style="3"/>
    <col min="255" max="255" width="89.28515625" style="3" bestFit="1" customWidth="1"/>
    <col min="256" max="256" width="12.140625" style="3" customWidth="1"/>
    <col min="257" max="257" width="13.85546875" style="3" bestFit="1" customWidth="1"/>
    <col min="258" max="510" width="9.140625" style="3"/>
    <col min="511" max="511" width="89.28515625" style="3" bestFit="1" customWidth="1"/>
    <col min="512" max="512" width="12.140625" style="3" customWidth="1"/>
    <col min="513" max="513" width="13.85546875" style="3" bestFit="1" customWidth="1"/>
    <col min="514" max="766" width="9.140625" style="3"/>
    <col min="767" max="767" width="89.28515625" style="3" bestFit="1" customWidth="1"/>
    <col min="768" max="768" width="12.140625" style="3" customWidth="1"/>
    <col min="769" max="769" width="13.85546875" style="3" bestFit="1" customWidth="1"/>
    <col min="770" max="1022" width="9.140625" style="3"/>
    <col min="1023" max="1023" width="89.28515625" style="3" bestFit="1" customWidth="1"/>
    <col min="1024" max="1024" width="12.140625" style="3" customWidth="1"/>
    <col min="1025" max="1025" width="13.85546875" style="3" bestFit="1" customWidth="1"/>
    <col min="1026" max="1278" width="9.140625" style="3"/>
    <col min="1279" max="1279" width="89.28515625" style="3" bestFit="1" customWidth="1"/>
    <col min="1280" max="1280" width="12.140625" style="3" customWidth="1"/>
    <col min="1281" max="1281" width="13.85546875" style="3" bestFit="1" customWidth="1"/>
    <col min="1282" max="1534" width="9.140625" style="3"/>
    <col min="1535" max="1535" width="89.28515625" style="3" bestFit="1" customWidth="1"/>
    <col min="1536" max="1536" width="12.140625" style="3" customWidth="1"/>
    <col min="1537" max="1537" width="13.85546875" style="3" bestFit="1" customWidth="1"/>
    <col min="1538" max="1790" width="9.140625" style="3"/>
    <col min="1791" max="1791" width="89.28515625" style="3" bestFit="1" customWidth="1"/>
    <col min="1792" max="1792" width="12.140625" style="3" customWidth="1"/>
    <col min="1793" max="1793" width="13.85546875" style="3" bestFit="1" customWidth="1"/>
    <col min="1794" max="2046" width="9.140625" style="3"/>
    <col min="2047" max="2047" width="89.28515625" style="3" bestFit="1" customWidth="1"/>
    <col min="2048" max="2048" width="12.140625" style="3" customWidth="1"/>
    <col min="2049" max="2049" width="13.85546875" style="3" bestFit="1" customWidth="1"/>
    <col min="2050" max="2302" width="9.140625" style="3"/>
    <col min="2303" max="2303" width="89.28515625" style="3" bestFit="1" customWidth="1"/>
    <col min="2304" max="2304" width="12.140625" style="3" customWidth="1"/>
    <col min="2305" max="2305" width="13.85546875" style="3" bestFit="1" customWidth="1"/>
    <col min="2306" max="2558" width="9.140625" style="3"/>
    <col min="2559" max="2559" width="89.28515625" style="3" bestFit="1" customWidth="1"/>
    <col min="2560" max="2560" width="12.140625" style="3" customWidth="1"/>
    <col min="2561" max="2561" width="13.85546875" style="3" bestFit="1" customWidth="1"/>
    <col min="2562" max="2814" width="9.140625" style="3"/>
    <col min="2815" max="2815" width="89.28515625" style="3" bestFit="1" customWidth="1"/>
    <col min="2816" max="2816" width="12.140625" style="3" customWidth="1"/>
    <col min="2817" max="2817" width="13.85546875" style="3" bestFit="1" customWidth="1"/>
    <col min="2818" max="3070" width="9.140625" style="3"/>
    <col min="3071" max="3071" width="89.28515625" style="3" bestFit="1" customWidth="1"/>
    <col min="3072" max="3072" width="12.140625" style="3" customWidth="1"/>
    <col min="3073" max="3073" width="13.85546875" style="3" bestFit="1" customWidth="1"/>
    <col min="3074" max="3326" width="9.140625" style="3"/>
    <col min="3327" max="3327" width="89.28515625" style="3" bestFit="1" customWidth="1"/>
    <col min="3328" max="3328" width="12.140625" style="3" customWidth="1"/>
    <col min="3329" max="3329" width="13.85546875" style="3" bestFit="1" customWidth="1"/>
    <col min="3330" max="3582" width="9.140625" style="3"/>
    <col min="3583" max="3583" width="89.28515625" style="3" bestFit="1" customWidth="1"/>
    <col min="3584" max="3584" width="12.140625" style="3" customWidth="1"/>
    <col min="3585" max="3585" width="13.85546875" style="3" bestFit="1" customWidth="1"/>
    <col min="3586" max="3838" width="9.140625" style="3"/>
    <col min="3839" max="3839" width="89.28515625" style="3" bestFit="1" customWidth="1"/>
    <col min="3840" max="3840" width="12.140625" style="3" customWidth="1"/>
    <col min="3841" max="3841" width="13.85546875" style="3" bestFit="1" customWidth="1"/>
    <col min="3842" max="4094" width="9.140625" style="3"/>
    <col min="4095" max="4095" width="89.28515625" style="3" bestFit="1" customWidth="1"/>
    <col min="4096" max="4096" width="12.140625" style="3" customWidth="1"/>
    <col min="4097" max="4097" width="13.85546875" style="3" bestFit="1" customWidth="1"/>
    <col min="4098" max="4350" width="9.140625" style="3"/>
    <col min="4351" max="4351" width="89.28515625" style="3" bestFit="1" customWidth="1"/>
    <col min="4352" max="4352" width="12.140625" style="3" customWidth="1"/>
    <col min="4353" max="4353" width="13.85546875" style="3" bestFit="1" customWidth="1"/>
    <col min="4354" max="4606" width="9.140625" style="3"/>
    <col min="4607" max="4607" width="89.28515625" style="3" bestFit="1" customWidth="1"/>
    <col min="4608" max="4608" width="12.140625" style="3" customWidth="1"/>
    <col min="4609" max="4609" width="13.85546875" style="3" bestFit="1" customWidth="1"/>
    <col min="4610" max="4862" width="9.140625" style="3"/>
    <col min="4863" max="4863" width="89.28515625" style="3" bestFit="1" customWidth="1"/>
    <col min="4864" max="4864" width="12.140625" style="3" customWidth="1"/>
    <col min="4865" max="4865" width="13.85546875" style="3" bestFit="1" customWidth="1"/>
    <col min="4866" max="5118" width="9.140625" style="3"/>
    <col min="5119" max="5119" width="89.28515625" style="3" bestFit="1" customWidth="1"/>
    <col min="5120" max="5120" width="12.140625" style="3" customWidth="1"/>
    <col min="5121" max="5121" width="13.85546875" style="3" bestFit="1" customWidth="1"/>
    <col min="5122" max="5374" width="9.140625" style="3"/>
    <col min="5375" max="5375" width="89.28515625" style="3" bestFit="1" customWidth="1"/>
    <col min="5376" max="5376" width="12.140625" style="3" customWidth="1"/>
    <col min="5377" max="5377" width="13.85546875" style="3" bestFit="1" customWidth="1"/>
    <col min="5378" max="5630" width="9.140625" style="3"/>
    <col min="5631" max="5631" width="89.28515625" style="3" bestFit="1" customWidth="1"/>
    <col min="5632" max="5632" width="12.140625" style="3" customWidth="1"/>
    <col min="5633" max="5633" width="13.85546875" style="3" bestFit="1" customWidth="1"/>
    <col min="5634" max="5886" width="9.140625" style="3"/>
    <col min="5887" max="5887" width="89.28515625" style="3" bestFit="1" customWidth="1"/>
    <col min="5888" max="5888" width="12.140625" style="3" customWidth="1"/>
    <col min="5889" max="5889" width="13.85546875" style="3" bestFit="1" customWidth="1"/>
    <col min="5890" max="6142" width="9.140625" style="3"/>
    <col min="6143" max="6143" width="89.28515625" style="3" bestFit="1" customWidth="1"/>
    <col min="6144" max="6144" width="12.140625" style="3" customWidth="1"/>
    <col min="6145" max="6145" width="13.85546875" style="3" bestFit="1" customWidth="1"/>
    <col min="6146" max="6398" width="9.140625" style="3"/>
    <col min="6399" max="6399" width="89.28515625" style="3" bestFit="1" customWidth="1"/>
    <col min="6400" max="6400" width="12.140625" style="3" customWidth="1"/>
    <col min="6401" max="6401" width="13.85546875" style="3" bestFit="1" customWidth="1"/>
    <col min="6402" max="6654" width="9.140625" style="3"/>
    <col min="6655" max="6655" width="89.28515625" style="3" bestFit="1" customWidth="1"/>
    <col min="6656" max="6656" width="12.140625" style="3" customWidth="1"/>
    <col min="6657" max="6657" width="13.85546875" style="3" bestFit="1" customWidth="1"/>
    <col min="6658" max="6910" width="9.140625" style="3"/>
    <col min="6911" max="6911" width="89.28515625" style="3" bestFit="1" customWidth="1"/>
    <col min="6912" max="6912" width="12.140625" style="3" customWidth="1"/>
    <col min="6913" max="6913" width="13.85546875" style="3" bestFit="1" customWidth="1"/>
    <col min="6914" max="7166" width="9.140625" style="3"/>
    <col min="7167" max="7167" width="89.28515625" style="3" bestFit="1" customWidth="1"/>
    <col min="7168" max="7168" width="12.140625" style="3" customWidth="1"/>
    <col min="7169" max="7169" width="13.85546875" style="3" bestFit="1" customWidth="1"/>
    <col min="7170" max="7422" width="9.140625" style="3"/>
    <col min="7423" max="7423" width="89.28515625" style="3" bestFit="1" customWidth="1"/>
    <col min="7424" max="7424" width="12.140625" style="3" customWidth="1"/>
    <col min="7425" max="7425" width="13.85546875" style="3" bestFit="1" customWidth="1"/>
    <col min="7426" max="7678" width="9.140625" style="3"/>
    <col min="7679" max="7679" width="89.28515625" style="3" bestFit="1" customWidth="1"/>
    <col min="7680" max="7680" width="12.140625" style="3" customWidth="1"/>
    <col min="7681" max="7681" width="13.85546875" style="3" bestFit="1" customWidth="1"/>
    <col min="7682" max="7934" width="9.140625" style="3"/>
    <col min="7935" max="7935" width="89.28515625" style="3" bestFit="1" customWidth="1"/>
    <col min="7936" max="7936" width="12.140625" style="3" customWidth="1"/>
    <col min="7937" max="7937" width="13.85546875" style="3" bestFit="1" customWidth="1"/>
    <col min="7938" max="8190" width="9.140625" style="3"/>
    <col min="8191" max="8191" width="89.28515625" style="3" bestFit="1" customWidth="1"/>
    <col min="8192" max="8192" width="12.140625" style="3" customWidth="1"/>
    <col min="8193" max="8193" width="13.85546875" style="3" bestFit="1" customWidth="1"/>
    <col min="8194" max="8446" width="9.140625" style="3"/>
    <col min="8447" max="8447" width="89.28515625" style="3" bestFit="1" customWidth="1"/>
    <col min="8448" max="8448" width="12.140625" style="3" customWidth="1"/>
    <col min="8449" max="8449" width="13.85546875" style="3" bestFit="1" customWidth="1"/>
    <col min="8450" max="8702" width="9.140625" style="3"/>
    <col min="8703" max="8703" width="89.28515625" style="3" bestFit="1" customWidth="1"/>
    <col min="8704" max="8704" width="12.140625" style="3" customWidth="1"/>
    <col min="8705" max="8705" width="13.85546875" style="3" bestFit="1" customWidth="1"/>
    <col min="8706" max="8958" width="9.140625" style="3"/>
    <col min="8959" max="8959" width="89.28515625" style="3" bestFit="1" customWidth="1"/>
    <col min="8960" max="8960" width="12.140625" style="3" customWidth="1"/>
    <col min="8961" max="8961" width="13.85546875" style="3" bestFit="1" customWidth="1"/>
    <col min="8962" max="9214" width="9.140625" style="3"/>
    <col min="9215" max="9215" width="89.28515625" style="3" bestFit="1" customWidth="1"/>
    <col min="9216" max="9216" width="12.140625" style="3" customWidth="1"/>
    <col min="9217" max="9217" width="13.85546875" style="3" bestFit="1" customWidth="1"/>
    <col min="9218" max="9470" width="9.140625" style="3"/>
    <col min="9471" max="9471" width="89.28515625" style="3" bestFit="1" customWidth="1"/>
    <col min="9472" max="9472" width="12.140625" style="3" customWidth="1"/>
    <col min="9473" max="9473" width="13.85546875" style="3" bestFit="1" customWidth="1"/>
    <col min="9474" max="9726" width="9.140625" style="3"/>
    <col min="9727" max="9727" width="89.28515625" style="3" bestFit="1" customWidth="1"/>
    <col min="9728" max="9728" width="12.140625" style="3" customWidth="1"/>
    <col min="9729" max="9729" width="13.85546875" style="3" bestFit="1" customWidth="1"/>
    <col min="9730" max="9982" width="9.140625" style="3"/>
    <col min="9983" max="9983" width="89.28515625" style="3" bestFit="1" customWidth="1"/>
    <col min="9984" max="9984" width="12.140625" style="3" customWidth="1"/>
    <col min="9985" max="9985" width="13.85546875" style="3" bestFit="1" customWidth="1"/>
    <col min="9986" max="10238" width="9.140625" style="3"/>
    <col min="10239" max="10239" width="89.28515625" style="3" bestFit="1" customWidth="1"/>
    <col min="10240" max="10240" width="12.140625" style="3" customWidth="1"/>
    <col min="10241" max="10241" width="13.85546875" style="3" bestFit="1" customWidth="1"/>
    <col min="10242" max="10494" width="9.140625" style="3"/>
    <col min="10495" max="10495" width="89.28515625" style="3" bestFit="1" customWidth="1"/>
    <col min="10496" max="10496" width="12.140625" style="3" customWidth="1"/>
    <col min="10497" max="10497" width="13.85546875" style="3" bestFit="1" customWidth="1"/>
    <col min="10498" max="10750" width="9.140625" style="3"/>
    <col min="10751" max="10751" width="89.28515625" style="3" bestFit="1" customWidth="1"/>
    <col min="10752" max="10752" width="12.140625" style="3" customWidth="1"/>
    <col min="10753" max="10753" width="13.85546875" style="3" bestFit="1" customWidth="1"/>
    <col min="10754" max="11006" width="9.140625" style="3"/>
    <col min="11007" max="11007" width="89.28515625" style="3" bestFit="1" customWidth="1"/>
    <col min="11008" max="11008" width="12.140625" style="3" customWidth="1"/>
    <col min="11009" max="11009" width="13.85546875" style="3" bestFit="1" customWidth="1"/>
    <col min="11010" max="11262" width="9.140625" style="3"/>
    <col min="11263" max="11263" width="89.28515625" style="3" bestFit="1" customWidth="1"/>
    <col min="11264" max="11264" width="12.140625" style="3" customWidth="1"/>
    <col min="11265" max="11265" width="13.85546875" style="3" bestFit="1" customWidth="1"/>
    <col min="11266" max="11518" width="9.140625" style="3"/>
    <col min="11519" max="11519" width="89.28515625" style="3" bestFit="1" customWidth="1"/>
    <col min="11520" max="11520" width="12.140625" style="3" customWidth="1"/>
    <col min="11521" max="11521" width="13.85546875" style="3" bestFit="1" customWidth="1"/>
    <col min="11522" max="11774" width="9.140625" style="3"/>
    <col min="11775" max="11775" width="89.28515625" style="3" bestFit="1" customWidth="1"/>
    <col min="11776" max="11776" width="12.140625" style="3" customWidth="1"/>
    <col min="11777" max="11777" width="13.85546875" style="3" bestFit="1" customWidth="1"/>
    <col min="11778" max="12030" width="9.140625" style="3"/>
    <col min="12031" max="12031" width="89.28515625" style="3" bestFit="1" customWidth="1"/>
    <col min="12032" max="12032" width="12.140625" style="3" customWidth="1"/>
    <col min="12033" max="12033" width="13.85546875" style="3" bestFit="1" customWidth="1"/>
    <col min="12034" max="12286" width="9.140625" style="3"/>
    <col min="12287" max="12287" width="89.28515625" style="3" bestFit="1" customWidth="1"/>
    <col min="12288" max="12288" width="12.140625" style="3" customWidth="1"/>
    <col min="12289" max="12289" width="13.85546875" style="3" bestFit="1" customWidth="1"/>
    <col min="12290" max="12542" width="9.140625" style="3"/>
    <col min="12543" max="12543" width="89.28515625" style="3" bestFit="1" customWidth="1"/>
    <col min="12544" max="12544" width="12.140625" style="3" customWidth="1"/>
    <col min="12545" max="12545" width="13.85546875" style="3" bestFit="1" customWidth="1"/>
    <col min="12546" max="12798" width="9.140625" style="3"/>
    <col min="12799" max="12799" width="89.28515625" style="3" bestFit="1" customWidth="1"/>
    <col min="12800" max="12800" width="12.140625" style="3" customWidth="1"/>
    <col min="12801" max="12801" width="13.85546875" style="3" bestFit="1" customWidth="1"/>
    <col min="12802" max="13054" width="9.140625" style="3"/>
    <col min="13055" max="13055" width="89.28515625" style="3" bestFit="1" customWidth="1"/>
    <col min="13056" max="13056" width="12.140625" style="3" customWidth="1"/>
    <col min="13057" max="13057" width="13.85546875" style="3" bestFit="1" customWidth="1"/>
    <col min="13058" max="13310" width="9.140625" style="3"/>
    <col min="13311" max="13311" width="89.28515625" style="3" bestFit="1" customWidth="1"/>
    <col min="13312" max="13312" width="12.140625" style="3" customWidth="1"/>
    <col min="13313" max="13313" width="13.85546875" style="3" bestFit="1" customWidth="1"/>
    <col min="13314" max="13566" width="9.140625" style="3"/>
    <col min="13567" max="13567" width="89.28515625" style="3" bestFit="1" customWidth="1"/>
    <col min="13568" max="13568" width="12.140625" style="3" customWidth="1"/>
    <col min="13569" max="13569" width="13.85546875" style="3" bestFit="1" customWidth="1"/>
    <col min="13570" max="13822" width="9.140625" style="3"/>
    <col min="13823" max="13823" width="89.28515625" style="3" bestFit="1" customWidth="1"/>
    <col min="13824" max="13824" width="12.140625" style="3" customWidth="1"/>
    <col min="13825" max="13825" width="13.85546875" style="3" bestFit="1" customWidth="1"/>
    <col min="13826" max="14078" width="9.140625" style="3"/>
    <col min="14079" max="14079" width="89.28515625" style="3" bestFit="1" customWidth="1"/>
    <col min="14080" max="14080" width="12.140625" style="3" customWidth="1"/>
    <col min="14081" max="14081" width="13.85546875" style="3" bestFit="1" customWidth="1"/>
    <col min="14082" max="14334" width="9.140625" style="3"/>
    <col min="14335" max="14335" width="89.28515625" style="3" bestFit="1" customWidth="1"/>
    <col min="14336" max="14336" width="12.140625" style="3" customWidth="1"/>
    <col min="14337" max="14337" width="13.85546875" style="3" bestFit="1" customWidth="1"/>
    <col min="14338" max="14590" width="9.140625" style="3"/>
    <col min="14591" max="14591" width="89.28515625" style="3" bestFit="1" customWidth="1"/>
    <col min="14592" max="14592" width="12.140625" style="3" customWidth="1"/>
    <col min="14593" max="14593" width="13.85546875" style="3" bestFit="1" customWidth="1"/>
    <col min="14594" max="14846" width="9.140625" style="3"/>
    <col min="14847" max="14847" width="89.28515625" style="3" bestFit="1" customWidth="1"/>
    <col min="14848" max="14848" width="12.140625" style="3" customWidth="1"/>
    <col min="14849" max="14849" width="13.85546875" style="3" bestFit="1" customWidth="1"/>
    <col min="14850" max="15102" width="9.140625" style="3"/>
    <col min="15103" max="15103" width="89.28515625" style="3" bestFit="1" customWidth="1"/>
    <col min="15104" max="15104" width="12.140625" style="3" customWidth="1"/>
    <col min="15105" max="15105" width="13.85546875" style="3" bestFit="1" customWidth="1"/>
    <col min="15106" max="15358" width="9.140625" style="3"/>
    <col min="15359" max="15359" width="89.28515625" style="3" bestFit="1" customWidth="1"/>
    <col min="15360" max="15360" width="12.140625" style="3" customWidth="1"/>
    <col min="15361" max="15361" width="13.85546875" style="3" bestFit="1" customWidth="1"/>
    <col min="15362" max="15614" width="9.140625" style="3"/>
    <col min="15615" max="15615" width="89.28515625" style="3" bestFit="1" customWidth="1"/>
    <col min="15616" max="15616" width="12.140625" style="3" customWidth="1"/>
    <col min="15617" max="15617" width="13.85546875" style="3" bestFit="1" customWidth="1"/>
    <col min="15618" max="15870" width="9.140625" style="3"/>
    <col min="15871" max="15871" width="89.28515625" style="3" bestFit="1" customWidth="1"/>
    <col min="15872" max="15872" width="12.140625" style="3" customWidth="1"/>
    <col min="15873" max="15873" width="13.85546875" style="3" bestFit="1" customWidth="1"/>
    <col min="15874" max="16126" width="9.140625" style="3"/>
    <col min="16127" max="16127" width="89.28515625" style="3" bestFit="1" customWidth="1"/>
    <col min="16128" max="16128" width="12.140625" style="3" customWidth="1"/>
    <col min="16129" max="16129" width="13.85546875" style="3" bestFit="1" customWidth="1"/>
    <col min="16130" max="16384" width="9.140625" style="3"/>
  </cols>
  <sheetData>
    <row r="8" spans="1:4" ht="13.5" thickBot="1"/>
    <row r="9" spans="1:4" s="2" customFormat="1" ht="15" customHeight="1">
      <c r="A9" s="269" t="s">
        <v>136</v>
      </c>
      <c r="B9" s="270"/>
      <c r="C9" s="270"/>
      <c r="D9" s="271"/>
    </row>
    <row r="10" spans="1:4" s="2" customFormat="1">
      <c r="A10" s="272" t="s">
        <v>266</v>
      </c>
      <c r="B10" s="273"/>
      <c r="C10" s="273"/>
      <c r="D10" s="274"/>
    </row>
    <row r="11" spans="1:4" s="2" customFormat="1">
      <c r="A11" s="275" t="s">
        <v>358</v>
      </c>
      <c r="B11" s="276"/>
      <c r="C11" s="276"/>
      <c r="D11" s="277"/>
    </row>
    <row r="12" spans="1:4" s="2" customFormat="1">
      <c r="A12" s="24"/>
      <c r="B12" s="25"/>
      <c r="C12" s="25"/>
      <c r="D12" s="26"/>
    </row>
    <row r="13" spans="1:4" s="2" customFormat="1" ht="13.5" thickBot="1">
      <c r="A13" s="27"/>
      <c r="B13" s="28"/>
      <c r="C13" s="28"/>
      <c r="D13" s="29"/>
    </row>
    <row r="14" spans="1:4" s="2" customFormat="1" ht="15" customHeight="1">
      <c r="A14" s="233" t="str">
        <f>'PLANILHA REFERÊNCIA'!B4</f>
        <v>OBRA: SERVIÇOS PARA MANUTENÇÃO DAS COBERTAS DAS EDIFICAÇÕES DA UFPB NOS CAMPUS I, II, III E IV</v>
      </c>
      <c r="B14" s="234"/>
      <c r="C14" s="234"/>
      <c r="D14" s="235"/>
    </row>
    <row r="15" spans="1:4" s="2" customFormat="1" ht="13.5" thickBot="1">
      <c r="A15" s="236" t="str">
        <f>'PLANILHA REFERÊNCIA'!B5</f>
        <v>LOCAL: CAMPUS I, II, II E IV - UFPB</v>
      </c>
      <c r="B15" s="237"/>
      <c r="C15" s="237"/>
      <c r="D15" s="238"/>
    </row>
    <row r="16" spans="1:4" ht="15">
      <c r="A16" s="245" t="s">
        <v>145</v>
      </c>
      <c r="B16" s="246"/>
      <c r="C16" s="246"/>
      <c r="D16" s="247"/>
    </row>
    <row r="17" spans="1:4">
      <c r="A17" s="248" t="s">
        <v>146</v>
      </c>
      <c r="B17" s="249"/>
      <c r="C17" s="250" t="s">
        <v>147</v>
      </c>
      <c r="D17" s="251"/>
    </row>
    <row r="18" spans="1:4" ht="15">
      <c r="A18" s="248" t="s">
        <v>148</v>
      </c>
      <c r="B18" s="249"/>
      <c r="C18" s="250"/>
      <c r="D18" s="251"/>
    </row>
    <row r="19" spans="1:4" ht="10.5" customHeight="1">
      <c r="A19" s="252"/>
      <c r="B19" s="253"/>
      <c r="C19" s="253"/>
      <c r="D19" s="254"/>
    </row>
    <row r="20" spans="1:4" s="4" customFormat="1" ht="10.5" customHeight="1" thickBot="1">
      <c r="A20" s="255"/>
      <c r="B20" s="256"/>
      <c r="C20" s="256"/>
      <c r="D20" s="257"/>
    </row>
    <row r="21" spans="1:4" ht="13.5" thickBot="1">
      <c r="A21" s="258" t="s">
        <v>149</v>
      </c>
      <c r="B21" s="259"/>
      <c r="C21" s="259"/>
      <c r="D21" s="260"/>
    </row>
    <row r="22" spans="1:4" ht="13.5" thickBot="1">
      <c r="A22" s="5" t="s">
        <v>150</v>
      </c>
      <c r="B22" s="6" t="s">
        <v>151</v>
      </c>
      <c r="C22" s="6" t="s">
        <v>152</v>
      </c>
      <c r="D22" s="7" t="s">
        <v>153</v>
      </c>
    </row>
    <row r="23" spans="1:4" ht="13.5" thickBot="1">
      <c r="A23" s="239" t="s">
        <v>154</v>
      </c>
      <c r="B23" s="240"/>
      <c r="C23" s="240"/>
      <c r="D23" s="241"/>
    </row>
    <row r="24" spans="1:4" ht="15">
      <c r="A24" s="8" t="s">
        <v>155</v>
      </c>
      <c r="B24" s="9" t="s">
        <v>156</v>
      </c>
      <c r="C24" s="10">
        <v>0</v>
      </c>
      <c r="D24" s="11">
        <v>0</v>
      </c>
    </row>
    <row r="25" spans="1:4" ht="15">
      <c r="A25" s="12" t="s">
        <v>157</v>
      </c>
      <c r="B25" s="13" t="s">
        <v>158</v>
      </c>
      <c r="C25" s="14">
        <v>1.5</v>
      </c>
      <c r="D25" s="15">
        <v>1.5</v>
      </c>
    </row>
    <row r="26" spans="1:4" ht="15">
      <c r="A26" s="12" t="s">
        <v>159</v>
      </c>
      <c r="B26" s="13" t="s">
        <v>160</v>
      </c>
      <c r="C26" s="14">
        <v>1</v>
      </c>
      <c r="D26" s="15">
        <v>1</v>
      </c>
    </row>
    <row r="27" spans="1:4" ht="15">
      <c r="A27" s="12" t="s">
        <v>161</v>
      </c>
      <c r="B27" s="13" t="s">
        <v>162</v>
      </c>
      <c r="C27" s="14">
        <v>0.2</v>
      </c>
      <c r="D27" s="15">
        <v>0.2</v>
      </c>
    </row>
    <row r="28" spans="1:4" ht="15">
      <c r="A28" s="12" t="s">
        <v>163</v>
      </c>
      <c r="B28" s="13" t="s">
        <v>164</v>
      </c>
      <c r="C28" s="14">
        <v>0.6</v>
      </c>
      <c r="D28" s="15">
        <v>0.6</v>
      </c>
    </row>
    <row r="29" spans="1:4" ht="15">
      <c r="A29" s="12" t="s">
        <v>165</v>
      </c>
      <c r="B29" s="13" t="s">
        <v>166</v>
      </c>
      <c r="C29" s="14">
        <v>2.5</v>
      </c>
      <c r="D29" s="15">
        <v>2.5</v>
      </c>
    </row>
    <row r="30" spans="1:4" ht="15">
      <c r="A30" s="12" t="s">
        <v>167</v>
      </c>
      <c r="B30" s="13" t="s">
        <v>168</v>
      </c>
      <c r="C30" s="14">
        <v>3</v>
      </c>
      <c r="D30" s="15">
        <v>3</v>
      </c>
    </row>
    <row r="31" spans="1:4" ht="15">
      <c r="A31" s="12" t="s">
        <v>169</v>
      </c>
      <c r="B31" s="13" t="s">
        <v>170</v>
      </c>
      <c r="C31" s="14">
        <v>8</v>
      </c>
      <c r="D31" s="15">
        <v>8</v>
      </c>
    </row>
    <row r="32" spans="1:4" ht="15">
      <c r="A32" s="12" t="s">
        <v>171</v>
      </c>
      <c r="B32" s="13" t="s">
        <v>172</v>
      </c>
      <c r="C32" s="14">
        <v>0</v>
      </c>
      <c r="D32" s="15">
        <v>0</v>
      </c>
    </row>
    <row r="33" spans="1:4" ht="15.75" thickBot="1">
      <c r="A33" s="16" t="s">
        <v>173</v>
      </c>
      <c r="B33" s="17" t="s">
        <v>174</v>
      </c>
      <c r="C33" s="18">
        <f>SUM(C24:C32)</f>
        <v>16.8</v>
      </c>
      <c r="D33" s="19">
        <f>SUM(D24:D32)</f>
        <v>16.8</v>
      </c>
    </row>
    <row r="34" spans="1:4" ht="13.5" thickBot="1">
      <c r="A34" s="239" t="s">
        <v>175</v>
      </c>
      <c r="B34" s="240"/>
      <c r="C34" s="240"/>
      <c r="D34" s="241"/>
    </row>
    <row r="35" spans="1:4" ht="15">
      <c r="A35" s="8" t="s">
        <v>176</v>
      </c>
      <c r="B35" s="9" t="s">
        <v>177</v>
      </c>
      <c r="C35" s="10">
        <v>18.04</v>
      </c>
      <c r="D35" s="11">
        <v>0</v>
      </c>
    </row>
    <row r="36" spans="1:4" ht="15">
      <c r="A36" s="12" t="s">
        <v>178</v>
      </c>
      <c r="B36" s="13" t="s">
        <v>179</v>
      </c>
      <c r="C36" s="14">
        <v>4.3099999999999996</v>
      </c>
      <c r="D36" s="15">
        <v>0</v>
      </c>
    </row>
    <row r="37" spans="1:4" ht="15">
      <c r="A37" s="12" t="s">
        <v>180</v>
      </c>
      <c r="B37" s="13" t="s">
        <v>181</v>
      </c>
      <c r="C37" s="14">
        <v>0.91</v>
      </c>
      <c r="D37" s="15">
        <v>0.69</v>
      </c>
    </row>
    <row r="38" spans="1:4" ht="15">
      <c r="A38" s="12" t="s">
        <v>182</v>
      </c>
      <c r="B38" s="13" t="s">
        <v>183</v>
      </c>
      <c r="C38" s="14">
        <v>10.9</v>
      </c>
      <c r="D38" s="15">
        <v>8.33</v>
      </c>
    </row>
    <row r="39" spans="1:4" ht="15">
      <c r="A39" s="12" t="s">
        <v>184</v>
      </c>
      <c r="B39" s="13" t="s">
        <v>185</v>
      </c>
      <c r="C39" s="14">
        <v>0.08</v>
      </c>
      <c r="D39" s="15">
        <v>0.06</v>
      </c>
    </row>
    <row r="40" spans="1:4" ht="15">
      <c r="A40" s="12" t="s">
        <v>186</v>
      </c>
      <c r="B40" s="13" t="s">
        <v>187</v>
      </c>
      <c r="C40" s="14">
        <v>0.73</v>
      </c>
      <c r="D40" s="15">
        <v>0.56000000000000005</v>
      </c>
    </row>
    <row r="41" spans="1:4" ht="15">
      <c r="A41" s="12" t="s">
        <v>188</v>
      </c>
      <c r="B41" s="13" t="s">
        <v>189</v>
      </c>
      <c r="C41" s="14">
        <v>2.06</v>
      </c>
      <c r="D41" s="15">
        <v>0</v>
      </c>
    </row>
    <row r="42" spans="1:4" ht="15">
      <c r="A42" s="12" t="s">
        <v>190</v>
      </c>
      <c r="B42" s="13" t="s">
        <v>191</v>
      </c>
      <c r="C42" s="14">
        <v>0.12</v>
      </c>
      <c r="D42" s="15">
        <v>0.09</v>
      </c>
    </row>
    <row r="43" spans="1:4" ht="15">
      <c r="A43" s="12" t="s">
        <v>192</v>
      </c>
      <c r="B43" s="13" t="s">
        <v>193</v>
      </c>
      <c r="C43" s="14">
        <v>8.59</v>
      </c>
      <c r="D43" s="15">
        <v>6.57</v>
      </c>
    </row>
    <row r="44" spans="1:4" ht="15">
      <c r="A44" s="12" t="s">
        <v>194</v>
      </c>
      <c r="B44" s="13" t="s">
        <v>195</v>
      </c>
      <c r="C44" s="14">
        <v>0.03</v>
      </c>
      <c r="D44" s="15">
        <v>0.02</v>
      </c>
    </row>
    <row r="45" spans="1:4" ht="15.75" thickBot="1">
      <c r="A45" s="16" t="s">
        <v>196</v>
      </c>
      <c r="B45" s="17" t="s">
        <v>197</v>
      </c>
      <c r="C45" s="18">
        <f>SUM(C35:C44)</f>
        <v>45.769999999999996</v>
      </c>
      <c r="D45" s="19">
        <f>SUM(D35:D44)</f>
        <v>16.32</v>
      </c>
    </row>
    <row r="46" spans="1:4" ht="13.5" thickBot="1">
      <c r="A46" s="239" t="s">
        <v>198</v>
      </c>
      <c r="B46" s="240"/>
      <c r="C46" s="240"/>
      <c r="D46" s="241"/>
    </row>
    <row r="47" spans="1:4" ht="15">
      <c r="A47" s="8" t="s">
        <v>199</v>
      </c>
      <c r="B47" s="9" t="s">
        <v>200</v>
      </c>
      <c r="C47" s="10">
        <v>5.84</v>
      </c>
      <c r="D47" s="11">
        <v>4.46</v>
      </c>
    </row>
    <row r="48" spans="1:4" ht="15">
      <c r="A48" s="12" t="s">
        <v>201</v>
      </c>
      <c r="B48" s="13" t="s">
        <v>202</v>
      </c>
      <c r="C48" s="14">
        <v>0.14000000000000001</v>
      </c>
      <c r="D48" s="15">
        <v>0.11</v>
      </c>
    </row>
    <row r="49" spans="1:4" ht="15">
      <c r="A49" s="12" t="s">
        <v>203</v>
      </c>
      <c r="B49" s="13" t="s">
        <v>204</v>
      </c>
      <c r="C49" s="14">
        <v>5.24</v>
      </c>
      <c r="D49" s="15">
        <v>4.01</v>
      </c>
    </row>
    <row r="50" spans="1:4" ht="15">
      <c r="A50" s="12" t="s">
        <v>205</v>
      </c>
      <c r="B50" s="13" t="s">
        <v>206</v>
      </c>
      <c r="C50" s="14">
        <v>5.39</v>
      </c>
      <c r="D50" s="15">
        <v>4.12</v>
      </c>
    </row>
    <row r="51" spans="1:4" ht="15">
      <c r="A51" s="12" t="s">
        <v>207</v>
      </c>
      <c r="B51" s="13" t="s">
        <v>208</v>
      </c>
      <c r="C51" s="14">
        <v>0.49</v>
      </c>
      <c r="D51" s="15">
        <v>0.38</v>
      </c>
    </row>
    <row r="52" spans="1:4" ht="15.75" thickBot="1">
      <c r="A52" s="16" t="s">
        <v>209</v>
      </c>
      <c r="B52" s="17" t="s">
        <v>210</v>
      </c>
      <c r="C52" s="18">
        <f>SUM(C47:C51)</f>
        <v>17.099999999999998</v>
      </c>
      <c r="D52" s="19">
        <f>SUM(D47:D51)</f>
        <v>13.08</v>
      </c>
    </row>
    <row r="53" spans="1:4" ht="13.5" thickBot="1">
      <c r="A53" s="239" t="s">
        <v>211</v>
      </c>
      <c r="B53" s="240"/>
      <c r="C53" s="240"/>
      <c r="D53" s="241"/>
    </row>
    <row r="54" spans="1:4" ht="15">
      <c r="A54" s="8" t="s">
        <v>212</v>
      </c>
      <c r="B54" s="9" t="s">
        <v>213</v>
      </c>
      <c r="C54" s="10">
        <v>7.69</v>
      </c>
      <c r="D54" s="11">
        <v>2.74</v>
      </c>
    </row>
    <row r="55" spans="1:4" ht="15">
      <c r="A55" s="12" t="s">
        <v>214</v>
      </c>
      <c r="B55" s="13" t="s">
        <v>215</v>
      </c>
      <c r="C55" s="14">
        <v>0.49</v>
      </c>
      <c r="D55" s="15">
        <v>0.38</v>
      </c>
    </row>
    <row r="56" spans="1:4" ht="15.75" thickBot="1">
      <c r="A56" s="16" t="s">
        <v>216</v>
      </c>
      <c r="B56" s="17" t="s">
        <v>217</v>
      </c>
      <c r="C56" s="18">
        <f>SUM(C54:C55)</f>
        <v>8.18</v>
      </c>
      <c r="D56" s="19">
        <f>SUM(D54:D55)</f>
        <v>3.12</v>
      </c>
    </row>
    <row r="57" spans="1:4" ht="13.5" thickBot="1">
      <c r="A57" s="239" t="s">
        <v>218</v>
      </c>
      <c r="B57" s="240"/>
      <c r="C57" s="240"/>
      <c r="D57" s="241"/>
    </row>
    <row r="58" spans="1:4" ht="15">
      <c r="A58" s="8" t="s">
        <v>219</v>
      </c>
      <c r="B58" s="9"/>
      <c r="C58" s="9"/>
      <c r="D58" s="20"/>
    </row>
    <row r="59" spans="1:4" ht="15.75" thickBot="1">
      <c r="A59" s="16" t="s">
        <v>220</v>
      </c>
      <c r="B59" s="17" t="s">
        <v>221</v>
      </c>
      <c r="C59" s="18">
        <v>0</v>
      </c>
      <c r="D59" s="19">
        <v>0</v>
      </c>
    </row>
    <row r="60" spans="1:4" ht="13.5" thickBot="1">
      <c r="A60" s="261" t="s">
        <v>222</v>
      </c>
      <c r="B60" s="262"/>
      <c r="C60" s="21">
        <f>C33+C45+C52+C56+C59</f>
        <v>87.85</v>
      </c>
      <c r="D60" s="22">
        <f>D33+D45+D52+D56+D59</f>
        <v>49.32</v>
      </c>
    </row>
    <row r="61" spans="1:4">
      <c r="A61" s="263" t="s">
        <v>223</v>
      </c>
      <c r="B61" s="264"/>
      <c r="C61" s="264"/>
      <c r="D61" s="265"/>
    </row>
    <row r="62" spans="1:4" ht="10.5" customHeight="1">
      <c r="A62" s="266"/>
      <c r="B62" s="267"/>
      <c r="C62" s="267"/>
      <c r="D62" s="268"/>
    </row>
    <row r="63" spans="1:4" ht="13.5" thickBot="1">
      <c r="A63" s="242" t="s">
        <v>224</v>
      </c>
      <c r="B63" s="243"/>
      <c r="C63" s="243"/>
      <c r="D63" s="244"/>
    </row>
    <row r="67" spans="1:7" ht="14.25">
      <c r="A67" s="201" t="s">
        <v>340</v>
      </c>
      <c r="B67" s="201"/>
      <c r="C67" s="201"/>
      <c r="D67" s="201"/>
      <c r="E67" s="191"/>
      <c r="F67" s="191"/>
      <c r="G67" s="191"/>
    </row>
    <row r="68" spans="1:7" ht="14.25">
      <c r="A68" s="201" t="s">
        <v>341</v>
      </c>
      <c r="B68" s="201"/>
      <c r="C68" s="201"/>
      <c r="D68" s="201"/>
      <c r="E68" s="191"/>
      <c r="F68" s="191"/>
      <c r="G68" s="191"/>
    </row>
    <row r="69" spans="1:7" ht="14.25">
      <c r="A69" s="201" t="s">
        <v>342</v>
      </c>
      <c r="B69" s="201"/>
      <c r="C69" s="201"/>
      <c r="D69" s="201"/>
      <c r="E69" s="191"/>
      <c r="F69" s="191"/>
      <c r="G69" s="191"/>
    </row>
    <row r="70" spans="1:7" ht="14.25">
      <c r="A70" s="201" t="s">
        <v>343</v>
      </c>
      <c r="B70" s="201"/>
      <c r="C70" s="201"/>
      <c r="D70" s="201"/>
      <c r="E70" s="191"/>
      <c r="F70" s="191"/>
      <c r="G70" s="191"/>
    </row>
  </sheetData>
  <mergeCells count="26">
    <mergeCell ref="A9:D9"/>
    <mergeCell ref="A10:D10"/>
    <mergeCell ref="A11:D11"/>
    <mergeCell ref="A15:D15"/>
    <mergeCell ref="A14:D14"/>
    <mergeCell ref="A46:D46"/>
    <mergeCell ref="A57:D57"/>
    <mergeCell ref="A60:B60"/>
    <mergeCell ref="A61:D61"/>
    <mergeCell ref="A62:D62"/>
    <mergeCell ref="A19:D19"/>
    <mergeCell ref="A20:D20"/>
    <mergeCell ref="A21:D21"/>
    <mergeCell ref="A23:D23"/>
    <mergeCell ref="A34:D34"/>
    <mergeCell ref="A16:D16"/>
    <mergeCell ref="A17:B17"/>
    <mergeCell ref="C17:D17"/>
    <mergeCell ref="A18:B18"/>
    <mergeCell ref="C18:D18"/>
    <mergeCell ref="A67:D67"/>
    <mergeCell ref="A68:D68"/>
    <mergeCell ref="A69:D69"/>
    <mergeCell ref="A70:D70"/>
    <mergeCell ref="A53:D53"/>
    <mergeCell ref="A63:D63"/>
  </mergeCells>
  <pageMargins left="0.70866141732283472" right="0.51181102362204722" top="0.78740157480314965" bottom="0.78740157480314965" header="0.31496062992125984" footer="0.31496062992125984"/>
  <pageSetup paperSize="9" scale="70" orientation="portrait" r:id="rId1"/>
  <drawing r:id="rId2"/>
</worksheet>
</file>

<file path=xl/worksheets/sheet6.xml><?xml version="1.0" encoding="utf-8"?>
<worksheet xmlns="http://schemas.openxmlformats.org/spreadsheetml/2006/main" xmlns:r="http://schemas.openxmlformats.org/officeDocument/2006/relationships">
  <sheetPr codeName="Plan10">
    <pageSetUpPr fitToPage="1"/>
  </sheetPr>
  <dimension ref="A5:G27"/>
  <sheetViews>
    <sheetView view="pageBreakPreview" zoomScale="130" zoomScaleNormal="100" zoomScaleSheetLayoutView="130" workbookViewId="0">
      <selection activeCell="D4" sqref="D4"/>
    </sheetView>
  </sheetViews>
  <sheetFormatPr defaultRowHeight="18" customHeight="1"/>
  <cols>
    <col min="1" max="1" width="9.140625" style="30" customWidth="1"/>
    <col min="2" max="2" width="9.140625" style="30"/>
    <col min="3" max="3" width="51" style="30" customWidth="1"/>
    <col min="4" max="4" width="34" style="30" customWidth="1"/>
    <col min="5" max="16384" width="9.140625" style="30"/>
  </cols>
  <sheetData>
    <row r="5" spans="1:4" ht="18" customHeight="1" thickBot="1"/>
    <row r="6" spans="1:4" s="2" customFormat="1" ht="15" customHeight="1">
      <c r="A6" s="269" t="s">
        <v>136</v>
      </c>
      <c r="B6" s="270"/>
      <c r="C6" s="270"/>
      <c r="D6" s="271"/>
    </row>
    <row r="7" spans="1:4" s="2" customFormat="1" ht="12.75">
      <c r="A7" s="272" t="s">
        <v>266</v>
      </c>
      <c r="B7" s="273"/>
      <c r="C7" s="273"/>
      <c r="D7" s="274"/>
    </row>
    <row r="8" spans="1:4" s="2" customFormat="1" ht="13.5" thickBot="1">
      <c r="A8" s="275" t="s">
        <v>302</v>
      </c>
      <c r="B8" s="276"/>
      <c r="C8" s="276"/>
      <c r="D8" s="277"/>
    </row>
    <row r="9" spans="1:4" s="2" customFormat="1" ht="15" customHeight="1">
      <c r="A9" s="233" t="str">
        <f>'PLANILHA REFERÊNCIA'!B4</f>
        <v>OBRA: SERVIÇOS PARA MANUTENÇÃO DAS COBERTAS DAS EDIFICAÇÕES DA UFPB NOS CAMPUS I, II, III E IV</v>
      </c>
      <c r="B9" s="234"/>
      <c r="C9" s="234"/>
      <c r="D9" s="235"/>
    </row>
    <row r="10" spans="1:4" s="2" customFormat="1" ht="12.75">
      <c r="A10" s="236" t="str">
        <f>'PLANILHA REFERÊNCIA'!B5</f>
        <v>LOCAL: CAMPUS I, II, II E IV - UFPB</v>
      </c>
      <c r="B10" s="237"/>
      <c r="C10" s="237"/>
      <c r="D10" s="238"/>
    </row>
    <row r="11" spans="1:4" ht="18" customHeight="1" thickBot="1">
      <c r="A11" s="278" t="s">
        <v>301</v>
      </c>
      <c r="B11" s="279"/>
      <c r="C11" s="279"/>
      <c r="D11" s="280"/>
    </row>
    <row r="12" spans="1:4" ht="18" customHeight="1" thickBot="1">
      <c r="A12" s="281">
        <v>1</v>
      </c>
      <c r="B12" s="282"/>
      <c r="C12" s="31" t="s">
        <v>234</v>
      </c>
      <c r="D12" s="32"/>
    </row>
    <row r="13" spans="1:4" ht="18" customHeight="1">
      <c r="A13" s="283" t="s">
        <v>24</v>
      </c>
      <c r="B13" s="284"/>
      <c r="C13" s="33" t="s">
        <v>233</v>
      </c>
      <c r="D13" s="34">
        <v>5.0000000000000001E-3</v>
      </c>
    </row>
    <row r="14" spans="1:4" ht="18" customHeight="1">
      <c r="A14" s="283" t="s">
        <v>25</v>
      </c>
      <c r="B14" s="284"/>
      <c r="C14" s="33" t="s">
        <v>232</v>
      </c>
      <c r="D14" s="34">
        <v>1.2699999999999999E-2</v>
      </c>
    </row>
    <row r="15" spans="1:4" ht="18" customHeight="1">
      <c r="A15" s="283" t="s">
        <v>27</v>
      </c>
      <c r="B15" s="284"/>
      <c r="C15" s="33" t="s">
        <v>231</v>
      </c>
      <c r="D15" s="34">
        <v>5.0000000000000001E-3</v>
      </c>
    </row>
    <row r="16" spans="1:4" ht="18" customHeight="1">
      <c r="A16" s="283" t="s">
        <v>21</v>
      </c>
      <c r="B16" s="284"/>
      <c r="C16" s="33" t="s">
        <v>230</v>
      </c>
      <c r="D16" s="34">
        <v>1.3899999999999999E-2</v>
      </c>
    </row>
    <row r="17" spans="1:7" ht="18" customHeight="1">
      <c r="A17" s="283" t="s">
        <v>17</v>
      </c>
      <c r="B17" s="284"/>
      <c r="C17" s="33" t="s">
        <v>229</v>
      </c>
      <c r="D17" s="34">
        <v>5.5E-2</v>
      </c>
    </row>
    <row r="18" spans="1:7" ht="18" customHeight="1">
      <c r="A18" s="283" t="s">
        <v>26</v>
      </c>
      <c r="B18" s="284"/>
      <c r="C18" s="33" t="s">
        <v>228</v>
      </c>
      <c r="D18" s="34">
        <v>4.4999999999999998E-2</v>
      </c>
    </row>
    <row r="19" spans="1:7" ht="18" customHeight="1" thickBot="1">
      <c r="A19" s="293" t="s">
        <v>57</v>
      </c>
      <c r="B19" s="294"/>
      <c r="C19" s="33" t="s">
        <v>227</v>
      </c>
      <c r="D19" s="34">
        <v>6.1499999999999999E-2</v>
      </c>
    </row>
    <row r="20" spans="1:7" ht="18" customHeight="1" thickBot="1">
      <c r="A20" s="291"/>
      <c r="B20" s="292"/>
      <c r="C20" s="35" t="s">
        <v>226</v>
      </c>
      <c r="D20" s="36">
        <f>(((1+(D17+D15+D14+D13))*(1+D16)*(1+D18))/(1-D19))-1</f>
        <v>0.21667621880660648</v>
      </c>
    </row>
    <row r="21" spans="1:7" ht="18" customHeight="1" thickBot="1">
      <c r="A21" s="37"/>
      <c r="B21" s="37"/>
      <c r="C21" s="38"/>
      <c r="D21" s="39"/>
    </row>
    <row r="22" spans="1:7" ht="18" customHeight="1">
      <c r="A22" s="285" t="s">
        <v>235</v>
      </c>
      <c r="B22" s="286"/>
      <c r="C22" s="286"/>
      <c r="D22" s="287"/>
    </row>
    <row r="23" spans="1:7" ht="18" customHeight="1" thickBot="1">
      <c r="A23" s="288" t="s">
        <v>225</v>
      </c>
      <c r="B23" s="289"/>
      <c r="C23" s="289"/>
      <c r="D23" s="290"/>
    </row>
    <row r="24" spans="1:7" ht="18" customHeight="1">
      <c r="A24" s="201" t="s">
        <v>340</v>
      </c>
      <c r="B24" s="201"/>
      <c r="C24" s="201"/>
      <c r="D24" s="201"/>
      <c r="E24" s="191"/>
      <c r="F24" s="191"/>
      <c r="G24" s="191"/>
    </row>
    <row r="25" spans="1:7" ht="18" customHeight="1">
      <c r="A25" s="201" t="s">
        <v>341</v>
      </c>
      <c r="B25" s="201"/>
      <c r="C25" s="201"/>
      <c r="D25" s="201"/>
      <c r="E25" s="191"/>
      <c r="F25" s="191"/>
      <c r="G25" s="191"/>
    </row>
    <row r="26" spans="1:7" ht="18" customHeight="1">
      <c r="A26" s="201" t="s">
        <v>342</v>
      </c>
      <c r="B26" s="201"/>
      <c r="C26" s="201"/>
      <c r="D26" s="201"/>
      <c r="E26" s="191"/>
      <c r="F26" s="191"/>
      <c r="G26" s="191"/>
    </row>
    <row r="27" spans="1:7" ht="18" customHeight="1">
      <c r="A27" s="201" t="s">
        <v>343</v>
      </c>
      <c r="B27" s="201"/>
      <c r="C27" s="201"/>
      <c r="D27" s="201"/>
      <c r="E27" s="191"/>
      <c r="F27" s="191"/>
      <c r="G27" s="191"/>
    </row>
  </sheetData>
  <mergeCells count="21">
    <mergeCell ref="A19:B19"/>
    <mergeCell ref="A18:B18"/>
    <mergeCell ref="A17:B17"/>
    <mergeCell ref="A16:B16"/>
    <mergeCell ref="A15:B15"/>
    <mergeCell ref="A24:D24"/>
    <mergeCell ref="A25:D25"/>
    <mergeCell ref="A26:D26"/>
    <mergeCell ref="A27:D27"/>
    <mergeCell ref="A6:D6"/>
    <mergeCell ref="A7:D7"/>
    <mergeCell ref="A8:D8"/>
    <mergeCell ref="A11:D11"/>
    <mergeCell ref="A12:B12"/>
    <mergeCell ref="A14:B14"/>
    <mergeCell ref="A9:D9"/>
    <mergeCell ref="A10:D10"/>
    <mergeCell ref="A22:D22"/>
    <mergeCell ref="A23:D23"/>
    <mergeCell ref="A13:B13"/>
    <mergeCell ref="A20:B20"/>
  </mergeCells>
  <printOptions horizontalCentered="1"/>
  <pageMargins left="0.78740157480314965" right="0.78740157480314965" top="0.98425196850393704" bottom="0.98425196850393704" header="0.51181102362204722" footer="0.51181102362204722"/>
  <pageSetup paperSize="9"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6</vt:i4>
      </vt:variant>
    </vt:vector>
  </HeadingPairs>
  <TitlesOfParts>
    <vt:vector size="12" baseType="lpstr">
      <vt:lpstr>PROPOSTA</vt:lpstr>
      <vt:lpstr>PLANILHA REFERÊNCIA</vt:lpstr>
      <vt:lpstr>PLANILHA ORÇAMENTÁRIA</vt:lpstr>
      <vt:lpstr>COMPOSIÇÕES</vt:lpstr>
      <vt:lpstr>ENCARGOS COM DESONERAÇÃO</vt:lpstr>
      <vt:lpstr>BDI - TCU (2013)</vt:lpstr>
      <vt:lpstr>'BDI - TCU (2013)'!Area_de_impressao</vt:lpstr>
      <vt:lpstr>COMPOSIÇÕES!Area_de_impressao</vt:lpstr>
      <vt:lpstr>'PLANILHA ORÇAMENTÁRIA'!Area_de_impressao</vt:lpstr>
      <vt:lpstr>'PLANILHA REFERÊNCIA'!Area_de_impressao</vt:lpstr>
      <vt:lpstr>'PLANILHA ORÇAMENTÁRIA'!Titulos_de_impressao</vt:lpstr>
      <vt:lpstr>'PLANILHA REFERÊNCIA'!Titulos_de_impressao</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Petrovich</dc:creator>
  <cp:lastModifiedBy>Pat.65072689</cp:lastModifiedBy>
  <cp:lastPrinted>2016-12-07T14:08:55Z</cp:lastPrinted>
  <dcterms:created xsi:type="dcterms:W3CDTF">2013-08-19T19:35:45Z</dcterms:created>
  <dcterms:modified xsi:type="dcterms:W3CDTF">2016-12-07T14:28:06Z</dcterms:modified>
</cp:coreProperties>
</file>